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" windowWidth="15315" windowHeight="8370" activeTab="0"/>
  </bookViews>
  <sheets>
    <sheet name="01 CTTH" sheetId="1" r:id="rId1"/>
  </sheets>
  <definedNames>
    <definedName name="_xlnm.Print_Area" localSheetId="0">'01 CTTH'!$A$1:$I$176</definedName>
    <definedName name="_xlnm.Print_Titles" localSheetId="0">'01 CTTH'!$3:$4</definedName>
  </definedNames>
  <calcPr fullCalcOnLoad="1"/>
</workbook>
</file>

<file path=xl/comments1.xml><?xml version="1.0" encoding="utf-8"?>
<comments xmlns="http://schemas.openxmlformats.org/spreadsheetml/2006/main">
  <authors>
    <author>Pham An</author>
  </authors>
  <commentList>
    <comment ref="G74" authorId="0">
      <text>
        <r>
          <rPr>
            <b/>
            <sz val="9"/>
            <rFont val="Tahoma"/>
            <family val="2"/>
          </rPr>
          <t>Pham An:</t>
        </r>
        <r>
          <rPr>
            <sz val="9"/>
            <rFont val="Tahoma"/>
            <family val="2"/>
          </rPr>
          <t xml:space="preserve">
Cơ cấu ngành Nông, lâm nghiệp giảm nhanh so với KH 2013
</t>
        </r>
      </text>
    </comment>
  </commentList>
</comments>
</file>

<file path=xl/sharedStrings.xml><?xml version="1.0" encoding="utf-8"?>
<sst xmlns="http://schemas.openxmlformats.org/spreadsheetml/2006/main" count="314" uniqueCount="176">
  <si>
    <t>TỈNH ĐIỆN BIÊN</t>
  </si>
  <si>
    <t xml:space="preserve"> Các chỉ tiêu về kinh tế  </t>
  </si>
  <si>
    <t xml:space="preserve"> Tốc độ tăng trưởng</t>
  </si>
  <si>
    <t>1.1</t>
  </si>
  <si>
    <t xml:space="preserve"> Nông, lâm nghiệp và Thuỷ sản</t>
  </si>
  <si>
    <t>Tốc độ tăng hàng năm</t>
  </si>
  <si>
    <t xml:space="preserve"> Trong đó: Nông nghiệp</t>
  </si>
  <si>
    <t xml:space="preserve">          - Lâm nghiệp</t>
  </si>
  <si>
    <t xml:space="preserve">           - Thủy sản</t>
  </si>
  <si>
    <t>1.2</t>
  </si>
  <si>
    <t xml:space="preserve"> Công nghiệp - Xây dựng</t>
  </si>
  <si>
    <t xml:space="preserve"> Chia ra:  + Công nghiệp</t>
  </si>
  <si>
    <t xml:space="preserve">                 + Xây dựng</t>
  </si>
  <si>
    <t>1.3</t>
  </si>
  <si>
    <t xml:space="preserve"> Dịch vụ</t>
  </si>
  <si>
    <t xml:space="preserve"> Trong đó: - Thương nghiệp</t>
  </si>
  <si>
    <t xml:space="preserve">                 - Khách sạn, nhà hàng</t>
  </si>
  <si>
    <t xml:space="preserve">                 - Vận tải, Bưu điện</t>
  </si>
  <si>
    <t xml:space="preserve">                 - Tài chính, ngân hàng, bảo hiểm</t>
  </si>
  <si>
    <t xml:space="preserve">                 - Khoa học công nghệ</t>
  </si>
  <si>
    <t xml:space="preserve">                 - Kinh doanh tài sản, tư vấn</t>
  </si>
  <si>
    <t xml:space="preserve">                 - Quản lý nhà nước, QPAN</t>
  </si>
  <si>
    <t xml:space="preserve">                 - Giáo dục đào tạo</t>
  </si>
  <si>
    <t xml:space="preserve">                 - Y tế và hoạt động cứu trợ xã hội</t>
  </si>
  <si>
    <t xml:space="preserve">                 - Văn hoá TDTT</t>
  </si>
  <si>
    <t xml:space="preserve">                 - Dịch vụ làm thuê, PVCN,cộng đồng</t>
  </si>
  <si>
    <t xml:space="preserve">                 - Thuế xuất nhập khẩu</t>
  </si>
  <si>
    <t xml:space="preserve"> Tổng giá trị gia tăng (GDP) theo giá HH</t>
  </si>
  <si>
    <t xml:space="preserve"> Chỉ số CPI</t>
  </si>
  <si>
    <t xml:space="preserve"> GDP (giá hiện hành) bình quân/người/năm</t>
  </si>
  <si>
    <t>Tr.đồng</t>
  </si>
  <si>
    <t>ICOR</t>
  </si>
  <si>
    <t xml:space="preserve"> GDP bình quân/người/năm (USD)</t>
  </si>
  <si>
    <t xml:space="preserve"> Chia ra:    + Nông nghiệp</t>
  </si>
  <si>
    <t xml:space="preserve">                  + Lâm nghiệp</t>
  </si>
  <si>
    <t xml:space="preserve">                  + Thuỷ sản</t>
  </si>
  <si>
    <t xml:space="preserve"> Chia ra:    + Công nghiệp</t>
  </si>
  <si>
    <t xml:space="preserve">                   + Xây dựng</t>
  </si>
  <si>
    <t xml:space="preserve"> Dịch vụ </t>
  </si>
  <si>
    <t xml:space="preserve">                 - Kinh doanh bất động sản</t>
  </si>
  <si>
    <t xml:space="preserve">                 - Quản lý nhà nước</t>
  </si>
  <si>
    <t xml:space="preserve">                 - Y tế</t>
  </si>
  <si>
    <t xml:space="preserve">                 - Văn hoá</t>
  </si>
  <si>
    <t xml:space="preserve">                 - Dịch vụ làm thuê, PVCN, cộng đồng</t>
  </si>
  <si>
    <t xml:space="preserve"> Cơ cấu kinh tế (theo giá hiện hành) </t>
  </si>
  <si>
    <t>3.1</t>
  </si>
  <si>
    <t xml:space="preserve">                + Lâm nghiệp</t>
  </si>
  <si>
    <t xml:space="preserve">                + Thuỷ sản</t>
  </si>
  <si>
    <t>3.3</t>
  </si>
  <si>
    <t xml:space="preserve"> - Công nghiệp Khai thác</t>
  </si>
  <si>
    <t xml:space="preserve"> - Công nghiệp Chế biến</t>
  </si>
  <si>
    <t>Tổng mức lưu chuyển hàng hoá bán lẻ trên địa bàn</t>
  </si>
  <si>
    <t>Kim ngạch xuất khẩu hàng hóa trên địa bàn</t>
  </si>
  <si>
    <t>Kim ngạch nhập khẩu hàng hóa trên địa bàn</t>
  </si>
  <si>
    <t xml:space="preserve"> - Vốn XDCB TT</t>
  </si>
  <si>
    <t xml:space="preserve"> - Vốn hỗ trợ đầu tư theo mục tiêu</t>
  </si>
  <si>
    <t xml:space="preserve"> - Vốn CTMTQG, dự án lớn</t>
  </si>
  <si>
    <t xml:space="preserve"> - Vốn nước ngoài (ODA)</t>
  </si>
  <si>
    <t xml:space="preserve"> - Vốn khác (xổ số kiến thiết)</t>
  </si>
  <si>
    <t xml:space="preserve"> - Vốn Tín dụng ưu đãi</t>
  </si>
  <si>
    <t xml:space="preserve"> - Vốn Trái phiếu Chính phủ</t>
  </si>
  <si>
    <t xml:space="preserve"> Các chỉ tiêu về sản xuất sản phẩm</t>
  </si>
  <si>
    <t>1.</t>
  </si>
  <si>
    <t xml:space="preserve">  -  Đàn lợn</t>
  </si>
  <si>
    <t>c.</t>
  </si>
  <si>
    <t xml:space="preserve">  - Diện tích nuôi trồng</t>
  </si>
  <si>
    <t xml:space="preserve">  - Sản lượng nuôi trồng</t>
  </si>
  <si>
    <t xml:space="preserve"> Công nghiệp</t>
  </si>
  <si>
    <t xml:space="preserve"> - Điện phát ra</t>
  </si>
  <si>
    <t>Tr.kwh</t>
  </si>
  <si>
    <t xml:space="preserve"> - Gạch nung</t>
  </si>
  <si>
    <t>triệu viên</t>
  </si>
  <si>
    <t xml:space="preserve"> - Đá xây dựng</t>
  </si>
  <si>
    <t>1000 m3</t>
  </si>
  <si>
    <t xml:space="preserve"> - Xi măng PC 30</t>
  </si>
  <si>
    <t xml:space="preserve"> - Khai thác than</t>
  </si>
  <si>
    <t>1000 t</t>
  </si>
  <si>
    <t xml:space="preserve"> - Bia hơi</t>
  </si>
  <si>
    <t>1000 l</t>
  </si>
  <si>
    <t xml:space="preserve"> - Nước máy sản xuất</t>
  </si>
  <si>
    <t>Triệu m3</t>
  </si>
  <si>
    <t xml:space="preserve"> - Trang in offset</t>
  </si>
  <si>
    <t>Tr.trang</t>
  </si>
  <si>
    <t xml:space="preserve"> - CB thức ăn gia súc, gia cầm</t>
  </si>
  <si>
    <t>Trg đó: Nhập khẩu Địa phương quản lý</t>
  </si>
  <si>
    <t>Trg đó: Xuất khẩu Địa phương quản lý</t>
  </si>
  <si>
    <t>-</t>
  </si>
  <si>
    <t>"</t>
  </si>
  <si>
    <t>2.2</t>
  </si>
  <si>
    <t>2.3</t>
  </si>
  <si>
    <t>STT</t>
  </si>
  <si>
    <t>2.1</t>
  </si>
  <si>
    <t>Tấn</t>
  </si>
  <si>
    <t xml:space="preserve"> Tốc độ tăng năm sau so với năm trước</t>
  </si>
  <si>
    <t xml:space="preserve"> Các chỉ tiêu</t>
  </si>
  <si>
    <t>Ha</t>
  </si>
  <si>
    <t>I</t>
  </si>
  <si>
    <t>%</t>
  </si>
  <si>
    <t>Đơn vị</t>
  </si>
  <si>
    <t>II</t>
  </si>
  <si>
    <t>*</t>
  </si>
  <si>
    <t>1000 tấn</t>
  </si>
  <si>
    <t xml:space="preserve"> Thuỷ sản</t>
  </si>
  <si>
    <t xml:space="preserve"> Lâm nghiệp</t>
  </si>
  <si>
    <t xml:space="preserve"> Độ che phủ</t>
  </si>
  <si>
    <t>Diện tích</t>
  </si>
  <si>
    <t>Năng suất</t>
  </si>
  <si>
    <t>Sản lượng</t>
  </si>
  <si>
    <t>Tạ/ha</t>
  </si>
  <si>
    <t xml:space="preserve"> Cây đậu tương</t>
  </si>
  <si>
    <t xml:space="preserve"> Cây lạc</t>
  </si>
  <si>
    <t xml:space="preserve"> - Tổng diện tích</t>
  </si>
  <si>
    <t xml:space="preserve"> - Trong đó: DT trồng mới</t>
  </si>
  <si>
    <t xml:space="preserve"> - Sản lượng búp tươi</t>
  </si>
  <si>
    <t xml:space="preserve"> Cây cà phê</t>
  </si>
  <si>
    <t xml:space="preserve"> - Sản lượng cà phê nhân</t>
  </si>
  <si>
    <t xml:space="preserve"> Cây cao su</t>
  </si>
  <si>
    <t xml:space="preserve"> Chăn nuôi</t>
  </si>
  <si>
    <t>con</t>
  </si>
  <si>
    <t>Triệu USD</t>
  </si>
  <si>
    <t>Tỷ đồng</t>
  </si>
  <si>
    <t>Nông  - lâm- thủy sản</t>
  </si>
  <si>
    <t>a.</t>
  </si>
  <si>
    <t xml:space="preserve"> Nông nghiệp</t>
  </si>
  <si>
    <t>b.</t>
  </si>
  <si>
    <t xml:space="preserve"> Cây công nghiệp</t>
  </si>
  <si>
    <t xml:space="preserve"> Cây công nghiệp ngắn ngày</t>
  </si>
  <si>
    <t xml:space="preserve"> Cây công nghiệp dài ngày</t>
  </si>
  <si>
    <t xml:space="preserve">  - Đàn trâu</t>
  </si>
  <si>
    <t xml:space="preserve">  - Đàn bò</t>
  </si>
  <si>
    <t>Tổng SLLT có hạt</t>
  </si>
  <si>
    <t>TĐ: Tái định cư TĐSL</t>
  </si>
  <si>
    <t>3.2</t>
  </si>
  <si>
    <t xml:space="preserve"> Tổng thu ngân sách địa phương</t>
  </si>
  <si>
    <t>8.1</t>
  </si>
  <si>
    <t xml:space="preserve"> Thu ngân sách NN trên địa bàn</t>
  </si>
  <si>
    <t xml:space="preserve"> - Thu thuế XNK</t>
  </si>
  <si>
    <t xml:space="preserve"> - Thu nội địa</t>
  </si>
  <si>
    <t xml:space="preserve"> Trong đó:</t>
  </si>
  <si>
    <t xml:space="preserve"> + Thu từ KT Trung ương</t>
  </si>
  <si>
    <t xml:space="preserve"> + Thu từ Quốc doanh địa phương</t>
  </si>
  <si>
    <t xml:space="preserve"> + Thu ngoài quốc doanh</t>
  </si>
  <si>
    <t xml:space="preserve"> + Thu từ KV có vốn ĐTNN</t>
  </si>
  <si>
    <t xml:space="preserve"> - Thu để lại chi qua NSNN</t>
  </si>
  <si>
    <t xml:space="preserve"> + Thu từ XSKT</t>
  </si>
  <si>
    <t xml:space="preserve"> + Phí, lệ phí, đóng góp khác</t>
  </si>
  <si>
    <t>8.2</t>
  </si>
  <si>
    <t xml:space="preserve">  Bổ sung từ ngân sách TW</t>
  </si>
  <si>
    <t xml:space="preserve"> Tổng chi ngân sách địa phương</t>
  </si>
  <si>
    <t xml:space="preserve"> a, Chi đầu tư phát triển</t>
  </si>
  <si>
    <t xml:space="preserve"> b, Chi thường xuyên</t>
  </si>
  <si>
    <t>KH 2013</t>
  </si>
  <si>
    <t>TH 6 tháng 2012</t>
  </si>
  <si>
    <t>Ước TH  6 tháng 2013</t>
  </si>
  <si>
    <t>6 tháng-2012</t>
  </si>
  <si>
    <t>Ước TH KH 6 tháng so (%)</t>
  </si>
  <si>
    <t>BÁO CÁO 6 THÁNG MỘT SỐ CHỈ TIÊU KT-XH CHỦ YẾU NĂM 2013</t>
  </si>
  <si>
    <t>Giá trị sản xuất công nghiệp (giá 94)</t>
  </si>
  <si>
    <t>Rừng phòng hộ</t>
  </si>
  <si>
    <t>TH
5 tháng 
2013</t>
  </si>
  <si>
    <t xml:space="preserve"> Tổng giá trị gia tăng (GDP) theo giá 1994</t>
  </si>
  <si>
    <t xml:space="preserve"> Thực hiện đầu tư xây dựng. Tr.đó:</t>
  </si>
  <si>
    <t>Diện tích chăm sóc bảo vệ rừng</t>
  </si>
  <si>
    <t>Diện tích rừng trồng được chăm sóc</t>
  </si>
  <si>
    <t xml:space="preserve"> ha</t>
  </si>
  <si>
    <t>Diện tích rừng được khoanh nuôi tái sinh</t>
  </si>
  <si>
    <t>Diện tích rừng trồng được giao khoán bảo vệ</t>
  </si>
  <si>
    <t>ha</t>
  </si>
  <si>
    <t>Diện tích trồng rừng mới tập trung</t>
  </si>
  <si>
    <t>Rừng sản xuất</t>
  </si>
  <si>
    <t>Rừng đặc dụng</t>
  </si>
  <si>
    <t xml:space="preserve"> - Sản xuất, phân phối điện, ga, nước và xử lý 
rác thải</t>
  </si>
  <si>
    <t xml:space="preserve"> Cây Chè</t>
  </si>
  <si>
    <t xml:space="preserve"> Cây ngô (vụ đông +đông xuân)</t>
  </si>
  <si>
    <t xml:space="preserve"> Lúa đông xuân</t>
  </si>
  <si>
    <t xml:space="preserve"> - Thu khác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</si>
</sst>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₫&quot;_-;\-* #,##0.00\ &quot;₫&quot;_-;_-* &quot;-&quot;??\ &quot;₫&quot;_-;_-@_-"/>
    <numFmt numFmtId="165" formatCode="_-* #,##0.00\ _₫_-;\-* #,##0.00\ _₫_-;_-* &quot;-&quot;??\ _₫_-;_-@_-"/>
    <numFmt numFmtId="166" formatCode="0.0"/>
    <numFmt numFmtId="167" formatCode="#,##0.0"/>
    <numFmt numFmtId="168" formatCode="_(* #,##0.0_);_(* \(#,##0.0\);_(* &quot;-&quot;??_);_(@_)"/>
    <numFmt numFmtId="169" formatCode="_(* #,##0_);_(* \(#,##0\);_(* &quot;-&quot;??_);_(@_)"/>
    <numFmt numFmtId="170" formatCode="0.000"/>
    <numFmt numFmtId="171" formatCode="#,##0.000"/>
    <numFmt numFmtId="172" formatCode="#,##0.0000"/>
    <numFmt numFmtId="173" formatCode="#,###"/>
    <numFmt numFmtId="174" formatCode="#,##0.00000"/>
    <numFmt numFmtId="175" formatCode="#,##0;[Red]#,##0"/>
    <numFmt numFmtId="176" formatCode="_-* #,##0.0000_-;\-* #,##0.0000_-;_-* &quot;-&quot;??_-;_-@_-"/>
    <numFmt numFmtId="177" formatCode="_-* #,##0.0\ _₫_-;\-* #,##0.0\ _₫_-;_-* &quot;-&quot;??\ _₫_-;_-@_-"/>
    <numFmt numFmtId="178" formatCode="_-* #,##0\ _₫_-;\-* #,##0\ _₫_-;_-* &quot;-&quot;??\ _₫_-;_-@_-"/>
    <numFmt numFmtId="179" formatCode="#,##0.0;[Red]#,##0.0"/>
    <numFmt numFmtId="180" formatCode="_-* #,##0.000\ _₫_-;\-* #,##0.000\ _₫_-;_-* &quot;-&quot;??\ _₫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[Red]#,##0.00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name val=".VnArial Narrow"/>
      <family val="2"/>
    </font>
    <font>
      <sz val="10"/>
      <name val=".VnTime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15" applyFont="1" applyFill="1" applyBorder="1" applyAlignment="1">
      <alignment/>
      <protection/>
    </xf>
    <xf numFmtId="0" fontId="7" fillId="0" borderId="10" xfId="15" applyFont="1" applyFill="1" applyBorder="1" applyAlignment="1">
      <alignment horizontal="center"/>
      <protection/>
    </xf>
    <xf numFmtId="167" fontId="7" fillId="0" borderId="10" xfId="43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167" fontId="10" fillId="0" borderId="1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6" fontId="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167" fontId="10" fillId="0" borderId="10" xfId="0" applyNumberFormat="1" applyFont="1" applyFill="1" applyBorder="1" applyAlignment="1">
      <alignment horizontal="right" vertical="center" wrapText="1"/>
    </xf>
    <xf numFmtId="167" fontId="10" fillId="0" borderId="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vertical="center" wrapText="1"/>
    </xf>
    <xf numFmtId="170" fontId="7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vertical="center" wrapText="1"/>
    </xf>
    <xf numFmtId="166" fontId="7" fillId="0" borderId="10" xfId="0" applyNumberFormat="1" applyFont="1" applyFill="1" applyBorder="1" applyAlignment="1">
      <alignment horizontal="right" vertical="center" wrapText="1"/>
    </xf>
    <xf numFmtId="167" fontId="11" fillId="0" borderId="10" xfId="0" applyNumberFormat="1" applyFont="1" applyFill="1" applyBorder="1" applyAlignment="1">
      <alignment horizontal="right" vertical="center" wrapText="1"/>
    </xf>
    <xf numFmtId="167" fontId="6" fillId="0" borderId="1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" fontId="10" fillId="0" borderId="10" xfId="43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 shrinkToFit="1"/>
    </xf>
    <xf numFmtId="43" fontId="10" fillId="0" borderId="11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177" fontId="11" fillId="0" borderId="10" xfId="43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vertical="center" wrapText="1"/>
    </xf>
    <xf numFmtId="171" fontId="10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180" fontId="6" fillId="0" borderId="10" xfId="43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173" fontId="6" fillId="0" borderId="16" xfId="15" applyNumberFormat="1" applyFont="1" applyFill="1" applyBorder="1">
      <alignment/>
      <protection/>
    </xf>
    <xf numFmtId="3" fontId="5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0" fillId="0" borderId="10" xfId="15" applyFont="1" applyFill="1" applyBorder="1" applyAlignment="1">
      <alignment horizontal="left" vertical="center" wrapText="1"/>
      <protection/>
    </xf>
    <xf numFmtId="0" fontId="10" fillId="0" borderId="10" xfId="15" applyFont="1" applyFill="1" applyBorder="1" applyAlignment="1">
      <alignment horizontal="left" wrapText="1"/>
      <protection/>
    </xf>
    <xf numFmtId="0" fontId="11" fillId="0" borderId="10" xfId="15" applyFont="1" applyFill="1" applyBorder="1" applyAlignment="1">
      <alignment/>
      <protection/>
    </xf>
    <xf numFmtId="0" fontId="11" fillId="0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wrapText="1"/>
    </xf>
    <xf numFmtId="172" fontId="11" fillId="0" borderId="11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 quotePrefix="1">
      <alignment horizontal="center" wrapText="1"/>
    </xf>
    <xf numFmtId="0" fontId="6" fillId="0" borderId="10" xfId="15" applyFont="1" applyFill="1" applyBorder="1" applyAlignment="1">
      <alignment horizontal="center"/>
      <protection/>
    </xf>
    <xf numFmtId="4" fontId="6" fillId="0" borderId="10" xfId="43" applyNumberFormat="1" applyFont="1" applyFill="1" applyBorder="1" applyAlignment="1">
      <alignment horizontal="right"/>
    </xf>
    <xf numFmtId="43" fontId="6" fillId="0" borderId="10" xfId="43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wrapText="1"/>
    </xf>
    <xf numFmtId="172" fontId="6" fillId="0" borderId="11" xfId="0" applyNumberFormat="1" applyFont="1" applyFill="1" applyBorder="1" applyAlignment="1">
      <alignment vertical="center" wrapText="1"/>
    </xf>
    <xf numFmtId="4" fontId="6" fillId="0" borderId="10" xfId="46" applyNumberFormat="1" applyFont="1" applyFill="1" applyBorder="1" applyAlignment="1">
      <alignment/>
    </xf>
    <xf numFmtId="0" fontId="11" fillId="0" borderId="10" xfId="15" applyFont="1" applyFill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right" wrapText="1"/>
    </xf>
    <xf numFmtId="167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170" fontId="11" fillId="0" borderId="11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vertical="center" wrapText="1"/>
    </xf>
    <xf numFmtId="167" fontId="11" fillId="0" borderId="0" xfId="0" applyNumberFormat="1" applyFont="1" applyFill="1" applyBorder="1" applyAlignment="1">
      <alignment horizontal="right" vertical="center" wrapText="1"/>
    </xf>
    <xf numFmtId="0" fontId="10" fillId="0" borderId="10" xfId="15" applyFont="1" applyFill="1" applyBorder="1" applyAlignment="1">
      <alignment horizontal="left"/>
      <protection/>
    </xf>
    <xf numFmtId="0" fontId="10" fillId="0" borderId="10" xfId="15" applyFont="1" applyFill="1" applyBorder="1" applyAlignment="1">
      <alignment horizontal="center"/>
      <protection/>
    </xf>
    <xf numFmtId="3" fontId="10" fillId="0" borderId="10" xfId="0" applyNumberFormat="1" applyFont="1" applyFill="1" applyBorder="1" applyAlignment="1">
      <alignment horizontal="right" wrapText="1"/>
    </xf>
    <xf numFmtId="170" fontId="11" fillId="0" borderId="10" xfId="0" applyNumberFormat="1" applyFont="1" applyFill="1" applyBorder="1" applyAlignment="1">
      <alignment horizontal="right" wrapText="1"/>
    </xf>
    <xf numFmtId="2" fontId="10" fillId="0" borderId="0" xfId="0" applyNumberFormat="1" applyFont="1" applyFill="1" applyBorder="1" applyAlignment="1">
      <alignment vertical="center" wrapText="1"/>
    </xf>
    <xf numFmtId="167" fontId="10" fillId="0" borderId="0" xfId="0" applyNumberFormat="1" applyFont="1" applyFill="1" applyBorder="1" applyAlignment="1">
      <alignment horizontal="right" vertical="center" wrapText="1"/>
    </xf>
    <xf numFmtId="0" fontId="11" fillId="0" borderId="10" xfId="15" applyFont="1" applyFill="1" applyBorder="1" applyAlignment="1">
      <alignment horizontal="left"/>
      <protection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6" fontId="11" fillId="0" borderId="10" xfId="0" applyNumberFormat="1" applyFont="1" applyFill="1" applyBorder="1" applyAlignment="1">
      <alignment horizontal="right" wrapText="1"/>
    </xf>
    <xf numFmtId="3" fontId="6" fillId="0" borderId="10" xfId="46" applyNumberFormat="1" applyFont="1" applyFill="1" applyBorder="1" applyAlignment="1">
      <alignment/>
    </xf>
    <xf numFmtId="167" fontId="7" fillId="0" borderId="10" xfId="0" applyNumberFormat="1" applyFont="1" applyFill="1" applyBorder="1" applyAlignment="1">
      <alignment horizontal="right" wrapText="1"/>
    </xf>
    <xf numFmtId="167" fontId="7" fillId="0" borderId="11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vertical="center" wrapText="1"/>
    </xf>
    <xf numFmtId="3" fontId="6" fillId="0" borderId="10" xfId="62" applyNumberFormat="1" applyFont="1" applyFill="1" applyBorder="1" applyAlignment="1">
      <alignment/>
      <protection/>
    </xf>
    <xf numFmtId="167" fontId="6" fillId="0" borderId="11" xfId="0" applyNumberFormat="1" applyFont="1" applyFill="1" applyBorder="1" applyAlignment="1">
      <alignment horizontal="right" vertical="center" wrapText="1"/>
    </xf>
    <xf numFmtId="167" fontId="10" fillId="0" borderId="10" xfId="0" applyNumberFormat="1" applyFont="1" applyFill="1" applyBorder="1" applyAlignment="1">
      <alignment horizontal="right" wrapText="1"/>
    </xf>
    <xf numFmtId="167" fontId="10" fillId="0" borderId="11" xfId="0" applyNumberFormat="1" applyFont="1" applyFill="1" applyBorder="1" applyAlignment="1">
      <alignment horizontal="right" vertical="center" wrapText="1"/>
    </xf>
    <xf numFmtId="3" fontId="11" fillId="0" borderId="10" xfId="43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 vertical="center" wrapText="1"/>
    </xf>
    <xf numFmtId="3" fontId="10" fillId="0" borderId="10" xfId="43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1" xfId="0" applyNumberFormat="1" applyFont="1" applyFill="1" applyBorder="1" applyAlignment="1">
      <alignment horizontal="right" vertical="center" wrapText="1"/>
    </xf>
    <xf numFmtId="0" fontId="6" fillId="0" borderId="10" xfId="15" applyFont="1" applyFill="1" applyBorder="1" applyAlignment="1">
      <alignment/>
      <protection/>
    </xf>
    <xf numFmtId="3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 vertical="center" wrapText="1"/>
    </xf>
    <xf numFmtId="3" fontId="6" fillId="0" borderId="10" xfId="43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wrapText="1"/>
    </xf>
    <xf numFmtId="167" fontId="11" fillId="0" borderId="10" xfId="43" applyNumberFormat="1" applyFont="1" applyFill="1" applyBorder="1" applyAlignment="1">
      <alignment horizontal="right"/>
    </xf>
    <xf numFmtId="167" fontId="6" fillId="0" borderId="10" xfId="43" applyNumberFormat="1" applyFont="1" applyFill="1" applyBorder="1" applyAlignment="1">
      <alignment horizontal="right"/>
    </xf>
    <xf numFmtId="167" fontId="6" fillId="0" borderId="10" xfId="61" applyNumberFormat="1" applyFont="1" applyFill="1" applyBorder="1" applyAlignment="1">
      <alignment horizontal="right" wrapText="1"/>
      <protection/>
    </xf>
    <xf numFmtId="0" fontId="6" fillId="0" borderId="10" xfId="15" applyFont="1" applyFill="1" applyBorder="1">
      <alignment/>
      <protection/>
    </xf>
    <xf numFmtId="0" fontId="7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4" fontId="6" fillId="0" borderId="17" xfId="43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6" fillId="0" borderId="15" xfId="0" applyFont="1" applyFill="1" applyBorder="1" applyAlignment="1" applyProtection="1">
      <alignment horizontal="left" wrapText="1"/>
      <protection/>
    </xf>
    <xf numFmtId="166" fontId="6" fillId="0" borderId="11" xfId="0" applyNumberFormat="1" applyFont="1" applyFill="1" applyBorder="1" applyAlignment="1">
      <alignment vertical="center" wrapText="1"/>
    </xf>
    <xf numFmtId="167" fontId="17" fillId="0" borderId="10" xfId="0" applyNumberFormat="1" applyFont="1" applyFill="1" applyBorder="1" applyAlignment="1">
      <alignment horizontal="right" vertical="center" shrinkToFit="1"/>
    </xf>
    <xf numFmtId="4" fontId="18" fillId="0" borderId="10" xfId="0" applyNumberFormat="1" applyFont="1" applyFill="1" applyBorder="1" applyAlignment="1">
      <alignment vertical="center" wrapText="1"/>
    </xf>
    <xf numFmtId="179" fontId="19" fillId="0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179" fontId="19" fillId="0" borderId="16" xfId="0" applyNumberFormat="1" applyFont="1" applyFill="1" applyBorder="1" applyAlignment="1">
      <alignment horizontal="right" vertical="center" wrapText="1"/>
    </xf>
    <xf numFmtId="43" fontId="18" fillId="0" borderId="10" xfId="43" applyNumberFormat="1" applyFont="1" applyFill="1" applyBorder="1" applyAlignment="1">
      <alignment horizontal="right" vertical="center" wrapText="1"/>
    </xf>
    <xf numFmtId="166" fontId="18" fillId="0" borderId="10" xfId="0" applyNumberFormat="1" applyFont="1" applyFill="1" applyBorder="1" applyAlignment="1">
      <alignment horizontal="right" vertical="center" wrapText="1"/>
    </xf>
    <xf numFmtId="167" fontId="17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0" fontId="36" fillId="0" borderId="11" xfId="0" applyFont="1" applyFill="1" applyBorder="1" applyAlignment="1">
      <alignment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" fontId="39" fillId="0" borderId="10" xfId="0" applyNumberFormat="1" applyFont="1" applyFill="1" applyBorder="1" applyAlignment="1">
      <alignment horizontal="right" vertical="center" wrapText="1"/>
    </xf>
    <xf numFmtId="2" fontId="38" fillId="0" borderId="10" xfId="0" applyNumberFormat="1" applyFont="1" applyFill="1" applyBorder="1" applyAlignment="1">
      <alignment horizontal="right" vertical="center" wrapText="1"/>
    </xf>
    <xf numFmtId="166" fontId="38" fillId="0" borderId="10" xfId="0" applyNumberFormat="1" applyFont="1" applyFill="1" applyBorder="1" applyAlignment="1">
      <alignment horizontal="right" vertical="center" wrapText="1"/>
    </xf>
    <xf numFmtId="170" fontId="39" fillId="0" borderId="10" xfId="0" applyNumberFormat="1" applyFont="1" applyFill="1" applyBorder="1" applyAlignment="1">
      <alignment horizontal="right" vertical="center" wrapText="1"/>
    </xf>
    <xf numFmtId="166" fontId="39" fillId="0" borderId="10" xfId="0" applyNumberFormat="1" applyFont="1" applyFill="1" applyBorder="1" applyAlignment="1">
      <alignment horizontal="right" vertical="center" wrapText="1"/>
    </xf>
    <xf numFmtId="167" fontId="36" fillId="0" borderId="10" xfId="0" applyNumberFormat="1" applyFont="1" applyFill="1" applyBorder="1" applyAlignment="1">
      <alignment horizontal="right" vertical="center" wrapText="1"/>
    </xf>
    <xf numFmtId="167" fontId="38" fillId="0" borderId="10" xfId="0" applyNumberFormat="1" applyFont="1" applyFill="1" applyBorder="1" applyAlignment="1">
      <alignment horizontal="right" vertical="center" wrapText="1"/>
    </xf>
    <xf numFmtId="4" fontId="37" fillId="0" borderId="10" xfId="43" applyNumberFormat="1" applyFont="1" applyFill="1" applyBorder="1" applyAlignment="1">
      <alignment horizontal="right" vertical="center"/>
    </xf>
    <xf numFmtId="2" fontId="39" fillId="0" borderId="10" xfId="0" applyNumberFormat="1" applyFont="1" applyFill="1" applyBorder="1" applyAlignment="1">
      <alignment horizontal="right" vertical="center" wrapText="1"/>
    </xf>
    <xf numFmtId="43" fontId="38" fillId="0" borderId="10" xfId="43" applyNumberFormat="1" applyFont="1" applyFill="1" applyBorder="1" applyAlignment="1">
      <alignment/>
    </xf>
    <xf numFmtId="4" fontId="38" fillId="0" borderId="10" xfId="46" applyNumberFormat="1" applyFont="1" applyFill="1" applyBorder="1" applyAlignment="1">
      <alignment/>
    </xf>
    <xf numFmtId="167" fontId="36" fillId="0" borderId="10" xfId="0" applyNumberFormat="1" applyFont="1" applyFill="1" applyBorder="1" applyAlignment="1">
      <alignment horizontal="right" wrapText="1"/>
    </xf>
    <xf numFmtId="167" fontId="39" fillId="0" borderId="10" xfId="0" applyNumberFormat="1" applyFont="1" applyFill="1" applyBorder="1" applyAlignment="1">
      <alignment horizontal="right" wrapText="1"/>
    </xf>
    <xf numFmtId="167" fontId="38" fillId="0" borderId="10" xfId="0" applyNumberFormat="1" applyFont="1" applyFill="1" applyBorder="1" applyAlignment="1">
      <alignment horizontal="right" wrapText="1"/>
    </xf>
    <xf numFmtId="4" fontId="38" fillId="0" borderId="10" xfId="43" applyNumberFormat="1" applyFont="1" applyFill="1" applyBorder="1" applyAlignment="1">
      <alignment horizontal="right"/>
    </xf>
    <xf numFmtId="4" fontId="38" fillId="0" borderId="17" xfId="43" applyNumberFormat="1" applyFont="1" applyFill="1" applyBorder="1" applyAlignment="1">
      <alignment horizontal="right"/>
    </xf>
    <xf numFmtId="0" fontId="36" fillId="0" borderId="10" xfId="15" applyFont="1" applyFill="1" applyBorder="1" applyAlignment="1">
      <alignment/>
      <protection/>
    </xf>
    <xf numFmtId="4" fontId="36" fillId="0" borderId="10" xfId="0" applyNumberFormat="1" applyFont="1" applyFill="1" applyBorder="1" applyAlignment="1">
      <alignment horizontal="right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167" fontId="37" fillId="0" borderId="10" xfId="0" applyNumberFormat="1" applyFont="1" applyFill="1" applyBorder="1" applyAlignment="1">
      <alignment horizontal="right" vertical="center" shrinkToFit="1"/>
    </xf>
    <xf numFmtId="4" fontId="36" fillId="0" borderId="10" xfId="0" applyNumberFormat="1" applyFont="1" applyFill="1" applyBorder="1" applyAlignment="1">
      <alignment vertical="center" wrapText="1"/>
    </xf>
    <xf numFmtId="179" fontId="38" fillId="0" borderId="10" xfId="0" applyNumberFormat="1" applyFont="1" applyFill="1" applyBorder="1" applyAlignment="1">
      <alignment horizontal="right" vertical="center" wrapText="1"/>
    </xf>
    <xf numFmtId="2" fontId="37" fillId="0" borderId="10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55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3" xfId="45"/>
    <cellStyle name="Comma 3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 2" xfId="61"/>
    <cellStyle name="Normal 3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2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8" sqref="E8"/>
    </sheetView>
  </sheetViews>
  <sheetFormatPr defaultColWidth="8.625" defaultRowHeight="15.75"/>
  <cols>
    <col min="1" max="1" width="3.375" style="14" customWidth="1"/>
    <col min="2" max="2" width="35.25390625" style="10" customWidth="1"/>
    <col min="3" max="3" width="7.75390625" style="10" customWidth="1"/>
    <col min="4" max="4" width="9.125" style="8" customWidth="1"/>
    <col min="5" max="5" width="9.25390625" style="8" customWidth="1"/>
    <col min="6" max="6" width="8.125" style="8" hidden="1" customWidth="1"/>
    <col min="7" max="7" width="10.00390625" style="8" customWidth="1"/>
    <col min="8" max="8" width="7.75390625" style="9" customWidth="1"/>
    <col min="9" max="9" width="8.125" style="10" customWidth="1"/>
    <col min="10" max="10" width="27.875" style="11" customWidth="1"/>
    <col min="11" max="11" width="11.75390625" style="10" bestFit="1" customWidth="1"/>
    <col min="12" max="12" width="11.875" style="10" bestFit="1" customWidth="1"/>
    <col min="13" max="16384" width="8.625" style="10" customWidth="1"/>
  </cols>
  <sheetData>
    <row r="1" spans="1:10" ht="21" customHeight="1">
      <c r="A1" s="194" t="s">
        <v>156</v>
      </c>
      <c r="B1" s="194"/>
      <c r="C1" s="194"/>
      <c r="D1" s="194"/>
      <c r="E1" s="194"/>
      <c r="F1" s="194"/>
      <c r="G1" s="194"/>
      <c r="H1" s="194"/>
      <c r="I1" s="194"/>
      <c r="J1" s="10"/>
    </row>
    <row r="2" spans="1:235" s="12" customFormat="1" ht="24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</row>
    <row r="3" spans="1:10" s="14" customFormat="1" ht="32.25" customHeight="1">
      <c r="A3" s="195" t="s">
        <v>90</v>
      </c>
      <c r="B3" s="195" t="s">
        <v>94</v>
      </c>
      <c r="C3" s="195" t="s">
        <v>98</v>
      </c>
      <c r="D3" s="192" t="s">
        <v>151</v>
      </c>
      <c r="E3" s="192" t="s">
        <v>152</v>
      </c>
      <c r="F3" s="192" t="s">
        <v>159</v>
      </c>
      <c r="G3" s="192" t="s">
        <v>153</v>
      </c>
      <c r="H3" s="192" t="s">
        <v>155</v>
      </c>
      <c r="I3" s="192"/>
      <c r="J3" s="13"/>
    </row>
    <row r="4" spans="1:10" s="14" customFormat="1" ht="30.75" customHeight="1">
      <c r="A4" s="195"/>
      <c r="B4" s="195"/>
      <c r="C4" s="195"/>
      <c r="D4" s="193"/>
      <c r="E4" s="192"/>
      <c r="F4" s="192"/>
      <c r="G4" s="192"/>
      <c r="H4" s="15" t="s">
        <v>154</v>
      </c>
      <c r="I4" s="16" t="s">
        <v>151</v>
      </c>
      <c r="J4" s="13"/>
    </row>
    <row r="5" spans="1:10" s="23" customFormat="1" ht="18.75" customHeight="1">
      <c r="A5" s="17" t="s">
        <v>96</v>
      </c>
      <c r="B5" s="18" t="s">
        <v>1</v>
      </c>
      <c r="C5" s="19"/>
      <c r="D5" s="20"/>
      <c r="E5" s="20"/>
      <c r="F5" s="20"/>
      <c r="G5" s="20"/>
      <c r="H5" s="19"/>
      <c r="I5" s="21"/>
      <c r="J5" s="22"/>
    </row>
    <row r="6" spans="1:10" s="30" customFormat="1" ht="19.5" customHeight="1">
      <c r="A6" s="24">
        <v>1</v>
      </c>
      <c r="B6" s="25" t="s">
        <v>160</v>
      </c>
      <c r="C6" s="26" t="s">
        <v>120</v>
      </c>
      <c r="D6" s="27">
        <v>2669.8</v>
      </c>
      <c r="E6" s="27">
        <f>E8+E16+E22</f>
        <v>1205.328</v>
      </c>
      <c r="F6" s="27"/>
      <c r="G6" s="167">
        <v>1296.727</v>
      </c>
      <c r="H6" s="168">
        <f>G6/E6*100</f>
        <v>107.58291518989023</v>
      </c>
      <c r="I6" s="28">
        <f>G6/D6*100</f>
        <v>48.570192523784556</v>
      </c>
      <c r="J6" s="29"/>
    </row>
    <row r="7" spans="1:10" s="30" customFormat="1" ht="17.25" customHeight="1" hidden="1">
      <c r="A7" s="24"/>
      <c r="B7" s="31" t="s">
        <v>2</v>
      </c>
      <c r="C7" s="26" t="s">
        <v>97</v>
      </c>
      <c r="D7" s="32"/>
      <c r="E7" s="32" t="e">
        <f>E6/C6*100-100</f>
        <v>#VALUE!</v>
      </c>
      <c r="F7" s="32"/>
      <c r="G7" s="169"/>
      <c r="H7" s="168"/>
      <c r="I7" s="28"/>
      <c r="J7" s="33"/>
    </row>
    <row r="8" spans="1:10" s="23" customFormat="1" ht="33" customHeight="1">
      <c r="A8" s="26" t="s">
        <v>3</v>
      </c>
      <c r="B8" s="40" t="s">
        <v>4</v>
      </c>
      <c r="C8" s="26" t="s">
        <v>120</v>
      </c>
      <c r="D8" s="28">
        <v>653.288</v>
      </c>
      <c r="E8" s="28">
        <v>314.41</v>
      </c>
      <c r="F8" s="28"/>
      <c r="G8" s="168">
        <v>325.887</v>
      </c>
      <c r="H8" s="168">
        <f>G8/E8*100</f>
        <v>103.65032918800293</v>
      </c>
      <c r="I8" s="28">
        <f>G8/D8*100</f>
        <v>49.88412461272823</v>
      </c>
      <c r="J8" s="153"/>
    </row>
    <row r="9" spans="1:10" s="23" customFormat="1" ht="21.75" customHeight="1" hidden="1">
      <c r="A9" s="26"/>
      <c r="B9" s="40" t="s">
        <v>5</v>
      </c>
      <c r="C9" s="26"/>
      <c r="D9" s="28"/>
      <c r="E9" s="28">
        <v>70.074</v>
      </c>
      <c r="F9" s="28"/>
      <c r="G9" s="168"/>
      <c r="H9" s="168"/>
      <c r="I9" s="28"/>
      <c r="J9" s="22"/>
    </row>
    <row r="10" spans="1:10" s="23" customFormat="1" ht="21.75" customHeight="1" hidden="1">
      <c r="A10" s="26"/>
      <c r="B10" s="40" t="s">
        <v>6</v>
      </c>
      <c r="C10" s="26" t="s">
        <v>120</v>
      </c>
      <c r="D10" s="28"/>
      <c r="E10" s="28">
        <v>70.074</v>
      </c>
      <c r="F10" s="28"/>
      <c r="G10" s="168"/>
      <c r="H10" s="168"/>
      <c r="I10" s="28"/>
      <c r="J10" s="22"/>
    </row>
    <row r="11" spans="1:10" s="23" customFormat="1" ht="21.75" customHeight="1" hidden="1">
      <c r="A11" s="26"/>
      <c r="B11" s="49" t="s">
        <v>93</v>
      </c>
      <c r="C11" s="42" t="s">
        <v>97</v>
      </c>
      <c r="D11" s="53"/>
      <c r="E11" s="53"/>
      <c r="F11" s="53"/>
      <c r="G11" s="170"/>
      <c r="H11" s="168"/>
      <c r="I11" s="28"/>
      <c r="J11" s="22"/>
    </row>
    <row r="12" spans="1:10" s="23" customFormat="1" ht="21.75" customHeight="1" hidden="1">
      <c r="A12" s="26"/>
      <c r="B12" s="40" t="s">
        <v>7</v>
      </c>
      <c r="C12" s="42" t="s">
        <v>120</v>
      </c>
      <c r="D12" s="28"/>
      <c r="E12" s="28"/>
      <c r="F12" s="28"/>
      <c r="G12" s="168"/>
      <c r="H12" s="168"/>
      <c r="I12" s="28"/>
      <c r="J12" s="22"/>
    </row>
    <row r="13" spans="1:10" s="23" customFormat="1" ht="21.75" customHeight="1" hidden="1">
      <c r="A13" s="26"/>
      <c r="B13" s="49" t="s">
        <v>93</v>
      </c>
      <c r="C13" s="42" t="s">
        <v>97</v>
      </c>
      <c r="D13" s="53"/>
      <c r="E13" s="53"/>
      <c r="F13" s="53"/>
      <c r="G13" s="170"/>
      <c r="H13" s="168"/>
      <c r="I13" s="28"/>
      <c r="J13" s="22"/>
    </row>
    <row r="14" spans="1:10" s="23" customFormat="1" ht="21.75" customHeight="1" hidden="1">
      <c r="A14" s="26"/>
      <c r="B14" s="40" t="s">
        <v>8</v>
      </c>
      <c r="C14" s="42" t="s">
        <v>120</v>
      </c>
      <c r="D14" s="28"/>
      <c r="E14" s="28"/>
      <c r="F14" s="28"/>
      <c r="G14" s="168"/>
      <c r="H14" s="168"/>
      <c r="I14" s="28"/>
      <c r="J14" s="22"/>
    </row>
    <row r="15" spans="1:10" s="23" customFormat="1" ht="21.75" customHeight="1" hidden="1">
      <c r="A15" s="26"/>
      <c r="B15" s="49" t="s">
        <v>93</v>
      </c>
      <c r="C15" s="42" t="s">
        <v>97</v>
      </c>
      <c r="D15" s="28"/>
      <c r="E15" s="28"/>
      <c r="F15" s="28"/>
      <c r="G15" s="168"/>
      <c r="H15" s="168"/>
      <c r="I15" s="28"/>
      <c r="J15" s="22"/>
    </row>
    <row r="16" spans="1:10" s="23" customFormat="1" ht="24" customHeight="1">
      <c r="A16" s="26" t="s">
        <v>9</v>
      </c>
      <c r="B16" s="40" t="s">
        <v>10</v>
      </c>
      <c r="C16" s="26" t="s">
        <v>120</v>
      </c>
      <c r="D16" s="28">
        <v>721.5</v>
      </c>
      <c r="E16" s="28">
        <v>318.288</v>
      </c>
      <c r="F16" s="28"/>
      <c r="G16" s="168">
        <v>345.607</v>
      </c>
      <c r="H16" s="168">
        <f>G16/E16*100</f>
        <v>108.58310712310863</v>
      </c>
      <c r="I16" s="28">
        <f>G16/D16*100</f>
        <v>47.901178101178104</v>
      </c>
      <c r="J16" s="22"/>
    </row>
    <row r="17" spans="1:10" s="23" customFormat="1" ht="21.75" customHeight="1" hidden="1">
      <c r="A17" s="26"/>
      <c r="B17" s="40" t="s">
        <v>93</v>
      </c>
      <c r="C17" s="26" t="s">
        <v>97</v>
      </c>
      <c r="D17" s="53"/>
      <c r="E17" s="53"/>
      <c r="F17" s="53"/>
      <c r="G17" s="170"/>
      <c r="H17" s="168"/>
      <c r="I17" s="28"/>
      <c r="J17" s="22"/>
    </row>
    <row r="18" spans="1:10" s="23" customFormat="1" ht="21.75" customHeight="1" hidden="1">
      <c r="A18" s="26"/>
      <c r="B18" s="40" t="s">
        <v>11</v>
      </c>
      <c r="C18" s="26" t="s">
        <v>120</v>
      </c>
      <c r="D18" s="46"/>
      <c r="E18" s="46"/>
      <c r="F18" s="46"/>
      <c r="G18" s="171"/>
      <c r="H18" s="168"/>
      <c r="I18" s="28"/>
      <c r="J18" s="22"/>
    </row>
    <row r="19" spans="1:10" s="23" customFormat="1" ht="21.75" customHeight="1" hidden="1">
      <c r="A19" s="26"/>
      <c r="B19" s="49" t="s">
        <v>93</v>
      </c>
      <c r="C19" s="26" t="s">
        <v>97</v>
      </c>
      <c r="D19" s="53"/>
      <c r="E19" s="53"/>
      <c r="F19" s="53"/>
      <c r="G19" s="170"/>
      <c r="H19" s="168"/>
      <c r="I19" s="28"/>
      <c r="J19" s="22"/>
    </row>
    <row r="20" spans="1:10" s="23" customFormat="1" ht="21.75" customHeight="1" hidden="1">
      <c r="A20" s="26"/>
      <c r="B20" s="40" t="s">
        <v>12</v>
      </c>
      <c r="C20" s="26" t="s">
        <v>120</v>
      </c>
      <c r="D20" s="46"/>
      <c r="E20" s="46"/>
      <c r="F20" s="46"/>
      <c r="G20" s="171"/>
      <c r="H20" s="168"/>
      <c r="I20" s="28"/>
      <c r="J20" s="22"/>
    </row>
    <row r="21" spans="1:10" s="23" customFormat="1" ht="21.75" customHeight="1" hidden="1">
      <c r="A21" s="26"/>
      <c r="B21" s="49" t="s">
        <v>93</v>
      </c>
      <c r="C21" s="26" t="s">
        <v>97</v>
      </c>
      <c r="D21" s="53"/>
      <c r="E21" s="53"/>
      <c r="F21" s="53"/>
      <c r="G21" s="170"/>
      <c r="H21" s="168"/>
      <c r="I21" s="28"/>
      <c r="J21" s="22"/>
    </row>
    <row r="22" spans="1:10" s="23" customFormat="1" ht="22.5" customHeight="1">
      <c r="A22" s="26" t="s">
        <v>13</v>
      </c>
      <c r="B22" s="40" t="s">
        <v>14</v>
      </c>
      <c r="C22" s="26" t="s">
        <v>120</v>
      </c>
      <c r="D22" s="46">
        <v>1295</v>
      </c>
      <c r="E22" s="28">
        <v>572.63</v>
      </c>
      <c r="F22" s="28"/>
      <c r="G22" s="168">
        <v>625.233</v>
      </c>
      <c r="H22" s="168">
        <f>G22/E22*100</f>
        <v>109.18621099139058</v>
      </c>
      <c r="I22" s="28">
        <f>G22/D22*100</f>
        <v>48.280540540540535</v>
      </c>
      <c r="J22" s="156"/>
    </row>
    <row r="23" spans="1:10" s="38" customFormat="1" ht="16.5" customHeight="1" hidden="1">
      <c r="A23" s="34"/>
      <c r="B23" s="35" t="s">
        <v>93</v>
      </c>
      <c r="C23" s="24" t="s">
        <v>97</v>
      </c>
      <c r="D23" s="36"/>
      <c r="E23" s="36"/>
      <c r="F23" s="36"/>
      <c r="G23" s="36"/>
      <c r="H23" s="28" t="e">
        <f aca="true" t="shared" si="0" ref="H23:H48">G23/E23*100</f>
        <v>#DIV/0!</v>
      </c>
      <c r="I23" s="28" t="e">
        <f aca="true" t="shared" si="1" ref="I23:I48">G23/D23*100</f>
        <v>#DIV/0!</v>
      </c>
      <c r="J23" s="48"/>
    </row>
    <row r="24" spans="1:10" s="23" customFormat="1" ht="16.5" customHeight="1" hidden="1">
      <c r="A24" s="24"/>
      <c r="B24" s="49" t="s">
        <v>15</v>
      </c>
      <c r="C24" s="26"/>
      <c r="D24" s="28"/>
      <c r="E24" s="28"/>
      <c r="F24" s="28"/>
      <c r="G24" s="28"/>
      <c r="H24" s="28" t="e">
        <f t="shared" si="0"/>
        <v>#DIV/0!</v>
      </c>
      <c r="I24" s="28" t="e">
        <f t="shared" si="1"/>
        <v>#DIV/0!</v>
      </c>
      <c r="J24" s="22"/>
    </row>
    <row r="25" spans="1:10" s="45" customFormat="1" ht="16.5" customHeight="1" hidden="1">
      <c r="A25" s="34"/>
      <c r="B25" s="41" t="s">
        <v>93</v>
      </c>
      <c r="C25" s="47"/>
      <c r="D25" s="43"/>
      <c r="E25" s="43"/>
      <c r="F25" s="43"/>
      <c r="G25" s="43"/>
      <c r="H25" s="28" t="e">
        <f t="shared" si="0"/>
        <v>#DIV/0!</v>
      </c>
      <c r="I25" s="28" t="e">
        <f t="shared" si="1"/>
        <v>#DIV/0!</v>
      </c>
      <c r="J25" s="44"/>
    </row>
    <row r="26" spans="1:10" s="23" customFormat="1" ht="16.5" customHeight="1" hidden="1">
      <c r="A26" s="24"/>
      <c r="B26" s="49" t="s">
        <v>16</v>
      </c>
      <c r="C26" s="26"/>
      <c r="D26" s="28"/>
      <c r="E26" s="28"/>
      <c r="F26" s="28"/>
      <c r="G26" s="28"/>
      <c r="H26" s="28" t="e">
        <f t="shared" si="0"/>
        <v>#DIV/0!</v>
      </c>
      <c r="I26" s="28" t="e">
        <f t="shared" si="1"/>
        <v>#DIV/0!</v>
      </c>
      <c r="J26" s="22"/>
    </row>
    <row r="27" spans="1:10" s="45" customFormat="1" ht="16.5" customHeight="1" hidden="1">
      <c r="A27" s="34"/>
      <c r="B27" s="41" t="s">
        <v>93</v>
      </c>
      <c r="C27" s="47"/>
      <c r="D27" s="43"/>
      <c r="E27" s="43"/>
      <c r="F27" s="43"/>
      <c r="G27" s="43"/>
      <c r="H27" s="28" t="e">
        <f t="shared" si="0"/>
        <v>#DIV/0!</v>
      </c>
      <c r="I27" s="28" t="e">
        <f t="shared" si="1"/>
        <v>#DIV/0!</v>
      </c>
      <c r="J27" s="44"/>
    </row>
    <row r="28" spans="1:10" s="23" customFormat="1" ht="16.5" customHeight="1" hidden="1">
      <c r="A28" s="24"/>
      <c r="B28" s="49" t="s">
        <v>17</v>
      </c>
      <c r="C28" s="26"/>
      <c r="D28" s="28"/>
      <c r="E28" s="28"/>
      <c r="F28" s="28"/>
      <c r="G28" s="28"/>
      <c r="H28" s="28" t="e">
        <f t="shared" si="0"/>
        <v>#DIV/0!</v>
      </c>
      <c r="I28" s="28" t="e">
        <f t="shared" si="1"/>
        <v>#DIV/0!</v>
      </c>
      <c r="J28" s="22"/>
    </row>
    <row r="29" spans="1:10" s="45" customFormat="1" ht="16.5" customHeight="1" hidden="1">
      <c r="A29" s="34"/>
      <c r="B29" s="41" t="s">
        <v>93</v>
      </c>
      <c r="C29" s="47"/>
      <c r="D29" s="43"/>
      <c r="E29" s="43"/>
      <c r="F29" s="43"/>
      <c r="G29" s="43"/>
      <c r="H29" s="28" t="e">
        <f t="shared" si="0"/>
        <v>#DIV/0!</v>
      </c>
      <c r="I29" s="28" t="e">
        <f t="shared" si="1"/>
        <v>#DIV/0!</v>
      </c>
      <c r="J29" s="44"/>
    </row>
    <row r="30" spans="1:10" s="23" customFormat="1" ht="16.5" customHeight="1" hidden="1">
      <c r="A30" s="24"/>
      <c r="B30" s="49" t="s">
        <v>18</v>
      </c>
      <c r="C30" s="26"/>
      <c r="D30" s="28"/>
      <c r="E30" s="28"/>
      <c r="F30" s="28"/>
      <c r="G30" s="28"/>
      <c r="H30" s="28" t="e">
        <f t="shared" si="0"/>
        <v>#DIV/0!</v>
      </c>
      <c r="I30" s="28" t="e">
        <f t="shared" si="1"/>
        <v>#DIV/0!</v>
      </c>
      <c r="J30" s="22"/>
    </row>
    <row r="31" spans="1:10" s="45" customFormat="1" ht="16.5" customHeight="1" hidden="1">
      <c r="A31" s="34"/>
      <c r="B31" s="41" t="s">
        <v>93</v>
      </c>
      <c r="C31" s="47"/>
      <c r="D31" s="43"/>
      <c r="E31" s="43"/>
      <c r="F31" s="43"/>
      <c r="G31" s="43"/>
      <c r="H31" s="28" t="e">
        <f t="shared" si="0"/>
        <v>#DIV/0!</v>
      </c>
      <c r="I31" s="28" t="e">
        <f t="shared" si="1"/>
        <v>#DIV/0!</v>
      </c>
      <c r="J31" s="50"/>
    </row>
    <row r="32" spans="1:10" s="23" customFormat="1" ht="16.5" customHeight="1" hidden="1">
      <c r="A32" s="24"/>
      <c r="B32" s="40" t="s">
        <v>19</v>
      </c>
      <c r="C32" s="26"/>
      <c r="D32" s="28"/>
      <c r="E32" s="28"/>
      <c r="F32" s="28"/>
      <c r="G32" s="28"/>
      <c r="H32" s="28" t="e">
        <f t="shared" si="0"/>
        <v>#DIV/0!</v>
      </c>
      <c r="I32" s="28" t="e">
        <f t="shared" si="1"/>
        <v>#DIV/0!</v>
      </c>
      <c r="J32" s="48"/>
    </row>
    <row r="33" spans="1:10" s="45" customFormat="1" ht="16.5" customHeight="1" hidden="1">
      <c r="A33" s="34"/>
      <c r="B33" s="31" t="s">
        <v>93</v>
      </c>
      <c r="C33" s="47"/>
      <c r="D33" s="43"/>
      <c r="E33" s="43"/>
      <c r="F33" s="43"/>
      <c r="G33" s="43"/>
      <c r="H33" s="28" t="e">
        <f t="shared" si="0"/>
        <v>#DIV/0!</v>
      </c>
      <c r="I33" s="28" t="e">
        <f t="shared" si="1"/>
        <v>#DIV/0!</v>
      </c>
      <c r="J33" s="44"/>
    </row>
    <row r="34" spans="1:10" s="23" customFormat="1" ht="16.5" customHeight="1" hidden="1">
      <c r="A34" s="24"/>
      <c r="B34" s="40" t="s">
        <v>20</v>
      </c>
      <c r="C34" s="26"/>
      <c r="D34" s="28"/>
      <c r="E34" s="28"/>
      <c r="F34" s="28"/>
      <c r="G34" s="28"/>
      <c r="H34" s="28" t="e">
        <f t="shared" si="0"/>
        <v>#DIV/0!</v>
      </c>
      <c r="I34" s="28" t="e">
        <f t="shared" si="1"/>
        <v>#DIV/0!</v>
      </c>
      <c r="J34" s="22"/>
    </row>
    <row r="35" spans="1:10" s="45" customFormat="1" ht="16.5" customHeight="1" hidden="1">
      <c r="A35" s="34"/>
      <c r="B35" s="41" t="s">
        <v>93</v>
      </c>
      <c r="C35" s="47"/>
      <c r="D35" s="43"/>
      <c r="E35" s="43"/>
      <c r="F35" s="43"/>
      <c r="G35" s="43"/>
      <c r="H35" s="28" t="e">
        <f t="shared" si="0"/>
        <v>#DIV/0!</v>
      </c>
      <c r="I35" s="28" t="e">
        <f t="shared" si="1"/>
        <v>#DIV/0!</v>
      </c>
      <c r="J35" s="44"/>
    </row>
    <row r="36" spans="1:10" s="23" customFormat="1" ht="16.5" customHeight="1" hidden="1">
      <c r="A36" s="24"/>
      <c r="B36" s="49" t="s">
        <v>21</v>
      </c>
      <c r="C36" s="26"/>
      <c r="D36" s="28"/>
      <c r="E36" s="28"/>
      <c r="F36" s="28"/>
      <c r="G36" s="28"/>
      <c r="H36" s="28" t="e">
        <f t="shared" si="0"/>
        <v>#DIV/0!</v>
      </c>
      <c r="I36" s="28" t="e">
        <f t="shared" si="1"/>
        <v>#DIV/0!</v>
      </c>
      <c r="J36" s="48"/>
    </row>
    <row r="37" spans="1:10" s="45" customFormat="1" ht="16.5" customHeight="1" hidden="1">
      <c r="A37" s="34"/>
      <c r="B37" s="41" t="s">
        <v>93</v>
      </c>
      <c r="C37" s="47"/>
      <c r="D37" s="43"/>
      <c r="E37" s="43"/>
      <c r="F37" s="43"/>
      <c r="G37" s="43"/>
      <c r="H37" s="28" t="e">
        <f t="shared" si="0"/>
        <v>#DIV/0!</v>
      </c>
      <c r="I37" s="28" t="e">
        <f t="shared" si="1"/>
        <v>#DIV/0!</v>
      </c>
      <c r="J37" s="44"/>
    </row>
    <row r="38" spans="1:10" s="23" customFormat="1" ht="16.5" customHeight="1" hidden="1">
      <c r="A38" s="24"/>
      <c r="B38" s="49" t="s">
        <v>22</v>
      </c>
      <c r="C38" s="26"/>
      <c r="D38" s="28"/>
      <c r="E38" s="28"/>
      <c r="F38" s="28"/>
      <c r="G38" s="28"/>
      <c r="H38" s="28" t="e">
        <f t="shared" si="0"/>
        <v>#DIV/0!</v>
      </c>
      <c r="I38" s="28" t="e">
        <f t="shared" si="1"/>
        <v>#DIV/0!</v>
      </c>
      <c r="J38" s="48"/>
    </row>
    <row r="39" spans="1:10" s="23" customFormat="1" ht="16.5" customHeight="1" hidden="1">
      <c r="A39" s="24"/>
      <c r="B39" s="41" t="s">
        <v>93</v>
      </c>
      <c r="C39" s="26"/>
      <c r="D39" s="43"/>
      <c r="E39" s="43"/>
      <c r="F39" s="43"/>
      <c r="G39" s="43"/>
      <c r="H39" s="28" t="e">
        <f t="shared" si="0"/>
        <v>#DIV/0!</v>
      </c>
      <c r="I39" s="28" t="e">
        <f t="shared" si="1"/>
        <v>#DIV/0!</v>
      </c>
      <c r="J39" s="22"/>
    </row>
    <row r="40" spans="1:10" s="23" customFormat="1" ht="16.5" customHeight="1" hidden="1">
      <c r="A40" s="24"/>
      <c r="B40" s="49" t="s">
        <v>23</v>
      </c>
      <c r="C40" s="26"/>
      <c r="D40" s="28"/>
      <c r="E40" s="28"/>
      <c r="F40" s="28"/>
      <c r="G40" s="28"/>
      <c r="H40" s="28" t="e">
        <f t="shared" si="0"/>
        <v>#DIV/0!</v>
      </c>
      <c r="I40" s="28" t="e">
        <f t="shared" si="1"/>
        <v>#DIV/0!</v>
      </c>
      <c r="J40" s="48"/>
    </row>
    <row r="41" spans="1:10" s="23" customFormat="1" ht="16.5" customHeight="1" hidden="1">
      <c r="A41" s="24"/>
      <c r="B41" s="41" t="s">
        <v>93</v>
      </c>
      <c r="C41" s="26"/>
      <c r="D41" s="43"/>
      <c r="E41" s="43"/>
      <c r="F41" s="43"/>
      <c r="G41" s="43"/>
      <c r="H41" s="28" t="e">
        <f t="shared" si="0"/>
        <v>#DIV/0!</v>
      </c>
      <c r="I41" s="28" t="e">
        <f t="shared" si="1"/>
        <v>#DIV/0!</v>
      </c>
      <c r="J41" s="22"/>
    </row>
    <row r="42" spans="1:10" s="23" customFormat="1" ht="16.5" customHeight="1" hidden="1">
      <c r="A42" s="24"/>
      <c r="B42" s="49" t="s">
        <v>24</v>
      </c>
      <c r="C42" s="26"/>
      <c r="D42" s="28"/>
      <c r="E42" s="28"/>
      <c r="F42" s="28"/>
      <c r="G42" s="28"/>
      <c r="H42" s="28" t="e">
        <f t="shared" si="0"/>
        <v>#DIV/0!</v>
      </c>
      <c r="I42" s="28" t="e">
        <f t="shared" si="1"/>
        <v>#DIV/0!</v>
      </c>
      <c r="J42" s="48"/>
    </row>
    <row r="43" spans="1:10" s="23" customFormat="1" ht="16.5" customHeight="1" hidden="1">
      <c r="A43" s="24"/>
      <c r="B43" s="41" t="s">
        <v>93</v>
      </c>
      <c r="C43" s="26"/>
      <c r="D43" s="43"/>
      <c r="E43" s="43"/>
      <c r="F43" s="43"/>
      <c r="G43" s="43"/>
      <c r="H43" s="28" t="e">
        <f t="shared" si="0"/>
        <v>#DIV/0!</v>
      </c>
      <c r="I43" s="28" t="e">
        <f t="shared" si="1"/>
        <v>#DIV/0!</v>
      </c>
      <c r="J43" s="22"/>
    </row>
    <row r="44" spans="1:10" s="23" customFormat="1" ht="16.5" customHeight="1" hidden="1">
      <c r="A44" s="24"/>
      <c r="B44" s="49" t="s">
        <v>25</v>
      </c>
      <c r="C44" s="26"/>
      <c r="D44" s="28"/>
      <c r="E44" s="28"/>
      <c r="F44" s="28"/>
      <c r="G44" s="28"/>
      <c r="H44" s="28" t="e">
        <f t="shared" si="0"/>
        <v>#DIV/0!</v>
      </c>
      <c r="I44" s="28" t="e">
        <f t="shared" si="1"/>
        <v>#DIV/0!</v>
      </c>
      <c r="J44" s="22"/>
    </row>
    <row r="45" spans="1:10" s="23" customFormat="1" ht="16.5" customHeight="1" hidden="1">
      <c r="A45" s="24"/>
      <c r="B45" s="41" t="s">
        <v>93</v>
      </c>
      <c r="C45" s="26"/>
      <c r="D45" s="43"/>
      <c r="E45" s="43"/>
      <c r="F45" s="43"/>
      <c r="G45" s="43"/>
      <c r="H45" s="28" t="e">
        <f t="shared" si="0"/>
        <v>#DIV/0!</v>
      </c>
      <c r="I45" s="28" t="e">
        <f t="shared" si="1"/>
        <v>#DIV/0!</v>
      </c>
      <c r="J45" s="22"/>
    </row>
    <row r="46" spans="1:10" s="23" customFormat="1" ht="16.5" customHeight="1" hidden="1">
      <c r="A46" s="24"/>
      <c r="B46" s="49" t="s">
        <v>26</v>
      </c>
      <c r="C46" s="26"/>
      <c r="D46" s="28"/>
      <c r="E46" s="28"/>
      <c r="F46" s="28"/>
      <c r="G46" s="28"/>
      <c r="H46" s="28" t="e">
        <f t="shared" si="0"/>
        <v>#DIV/0!</v>
      </c>
      <c r="I46" s="28" t="e">
        <f t="shared" si="1"/>
        <v>#DIV/0!</v>
      </c>
      <c r="J46" s="22"/>
    </row>
    <row r="47" spans="1:10" s="23" customFormat="1" ht="16.5" customHeight="1" hidden="1">
      <c r="A47" s="24"/>
      <c r="B47" s="41" t="s">
        <v>93</v>
      </c>
      <c r="C47" s="26"/>
      <c r="D47" s="43"/>
      <c r="E47" s="43"/>
      <c r="F47" s="43"/>
      <c r="G47" s="43"/>
      <c r="H47" s="28" t="e">
        <f t="shared" si="0"/>
        <v>#DIV/0!</v>
      </c>
      <c r="I47" s="28" t="e">
        <f t="shared" si="1"/>
        <v>#DIV/0!</v>
      </c>
      <c r="J47" s="22"/>
    </row>
    <row r="48" spans="1:11" s="30" customFormat="1" ht="24.75" customHeight="1">
      <c r="A48" s="24">
        <v>2</v>
      </c>
      <c r="B48" s="25" t="s">
        <v>27</v>
      </c>
      <c r="C48" s="26" t="s">
        <v>120</v>
      </c>
      <c r="D48" s="51">
        <v>10282.1</v>
      </c>
      <c r="E48" s="167">
        <f>E53+E57+E60</f>
        <v>4030.156</v>
      </c>
      <c r="F48" s="167">
        <f>F53+F57+F60</f>
        <v>0</v>
      </c>
      <c r="G48" s="167">
        <f>G53+G57+G60</f>
        <v>4629.358</v>
      </c>
      <c r="H48" s="168">
        <f t="shared" si="0"/>
        <v>114.86796044619614</v>
      </c>
      <c r="I48" s="28">
        <f t="shared" si="1"/>
        <v>45.02346796860564</v>
      </c>
      <c r="J48" s="29"/>
      <c r="K48" s="52"/>
    </row>
    <row r="49" spans="1:10" s="30" customFormat="1" ht="15" customHeight="1" hidden="1">
      <c r="A49" s="24"/>
      <c r="B49" s="31" t="s">
        <v>28</v>
      </c>
      <c r="C49" s="26" t="s">
        <v>97</v>
      </c>
      <c r="D49" s="53"/>
      <c r="E49" s="170"/>
      <c r="F49" s="170"/>
      <c r="G49" s="170"/>
      <c r="H49" s="170">
        <f>H48-H6</f>
        <v>7.2850452563059065</v>
      </c>
      <c r="I49" s="53">
        <f>I48-I6</f>
        <v>-3.546724555178919</v>
      </c>
      <c r="J49" s="54"/>
    </row>
    <row r="50" spans="1:10" s="30" customFormat="1" ht="29.25" customHeight="1" hidden="1">
      <c r="A50" s="24"/>
      <c r="B50" s="31" t="s">
        <v>29</v>
      </c>
      <c r="C50" s="26" t="s">
        <v>30</v>
      </c>
      <c r="D50" s="55"/>
      <c r="E50" s="172" t="e">
        <f>E48/#REF!</f>
        <v>#REF!</v>
      </c>
      <c r="F50" s="172"/>
      <c r="G50" s="172"/>
      <c r="H50" s="168"/>
      <c r="I50" s="28"/>
      <c r="J50" s="54"/>
    </row>
    <row r="51" spans="1:10" s="30" customFormat="1" ht="16.5" customHeight="1" hidden="1">
      <c r="A51" s="24"/>
      <c r="B51" s="31" t="s">
        <v>31</v>
      </c>
      <c r="C51" s="26"/>
      <c r="D51" s="55"/>
      <c r="E51" s="172"/>
      <c r="F51" s="172"/>
      <c r="G51" s="172"/>
      <c r="H51" s="187"/>
      <c r="I51" s="56"/>
      <c r="J51" s="54"/>
    </row>
    <row r="52" spans="1:10" s="30" customFormat="1" ht="16.5" customHeight="1" hidden="1">
      <c r="A52" s="24"/>
      <c r="B52" s="31" t="s">
        <v>32</v>
      </c>
      <c r="C52" s="26"/>
      <c r="D52" s="57"/>
      <c r="E52" s="173"/>
      <c r="F52" s="173"/>
      <c r="G52" s="173"/>
      <c r="H52" s="187"/>
      <c r="I52" s="56"/>
      <c r="J52" s="54"/>
    </row>
    <row r="53" spans="1:10" s="38" customFormat="1" ht="27.75" customHeight="1">
      <c r="A53" s="34" t="s">
        <v>91</v>
      </c>
      <c r="B53" s="35" t="s">
        <v>4</v>
      </c>
      <c r="C53" s="26" t="s">
        <v>120</v>
      </c>
      <c r="D53" s="58">
        <v>3268</v>
      </c>
      <c r="E53" s="174">
        <v>1287.239</v>
      </c>
      <c r="F53" s="174"/>
      <c r="G53" s="174">
        <v>1360.225</v>
      </c>
      <c r="H53" s="168">
        <f aca="true" t="shared" si="2" ref="H53:H59">G53/E53*100</f>
        <v>105.66996494046559</v>
      </c>
      <c r="I53" s="28">
        <f aca="true" t="shared" si="3" ref="I53:I60">G53/D53*100</f>
        <v>41.62255201958384</v>
      </c>
      <c r="J53" s="166"/>
    </row>
    <row r="54" spans="1:10" s="23" customFormat="1" ht="16.5" customHeight="1" hidden="1">
      <c r="A54" s="24"/>
      <c r="B54" s="40" t="s">
        <v>33</v>
      </c>
      <c r="C54" s="26"/>
      <c r="D54" s="59"/>
      <c r="E54" s="175"/>
      <c r="F54" s="175"/>
      <c r="G54" s="175"/>
      <c r="H54" s="168" t="e">
        <f t="shared" si="2"/>
        <v>#DIV/0!</v>
      </c>
      <c r="I54" s="28" t="e">
        <f t="shared" si="3"/>
        <v>#DIV/0!</v>
      </c>
      <c r="J54" s="22"/>
    </row>
    <row r="55" spans="1:10" s="23" customFormat="1" ht="16.5" customHeight="1" hidden="1">
      <c r="A55" s="24"/>
      <c r="B55" s="40" t="s">
        <v>34</v>
      </c>
      <c r="C55" s="26"/>
      <c r="D55" s="59"/>
      <c r="E55" s="175"/>
      <c r="F55" s="175"/>
      <c r="G55" s="175"/>
      <c r="H55" s="168" t="e">
        <f t="shared" si="2"/>
        <v>#DIV/0!</v>
      </c>
      <c r="I55" s="28" t="e">
        <f t="shared" si="3"/>
        <v>#DIV/0!</v>
      </c>
      <c r="J55" s="22"/>
    </row>
    <row r="56" spans="1:10" s="23" customFormat="1" ht="16.5" customHeight="1" hidden="1">
      <c r="A56" s="24"/>
      <c r="B56" s="40" t="s">
        <v>35</v>
      </c>
      <c r="C56" s="26"/>
      <c r="D56" s="59"/>
      <c r="E56" s="175"/>
      <c r="F56" s="175"/>
      <c r="G56" s="175"/>
      <c r="H56" s="168" t="e">
        <f t="shared" si="2"/>
        <v>#DIV/0!</v>
      </c>
      <c r="I56" s="28" t="e">
        <f t="shared" si="3"/>
        <v>#DIV/0!</v>
      </c>
      <c r="J56" s="22"/>
    </row>
    <row r="57" spans="1:10" s="38" customFormat="1" ht="19.5" customHeight="1">
      <c r="A57" s="34" t="s">
        <v>88</v>
      </c>
      <c r="B57" s="35" t="s">
        <v>10</v>
      </c>
      <c r="C57" s="26" t="s">
        <v>120</v>
      </c>
      <c r="D57" s="58">
        <v>3144.1</v>
      </c>
      <c r="E57" s="174">
        <v>1227.095</v>
      </c>
      <c r="F57" s="174"/>
      <c r="G57" s="174">
        <v>1452.268</v>
      </c>
      <c r="H57" s="168">
        <f t="shared" si="2"/>
        <v>118.35008699407952</v>
      </c>
      <c r="I57" s="28">
        <f t="shared" si="3"/>
        <v>46.19026112401005</v>
      </c>
      <c r="J57" s="39"/>
    </row>
    <row r="58" spans="1:10" s="23" customFormat="1" ht="16.5" customHeight="1" hidden="1">
      <c r="A58" s="24"/>
      <c r="B58" s="40" t="s">
        <v>36</v>
      </c>
      <c r="C58" s="26" t="s">
        <v>120</v>
      </c>
      <c r="D58" s="59"/>
      <c r="E58" s="175"/>
      <c r="F58" s="175"/>
      <c r="G58" s="175"/>
      <c r="H58" s="168" t="e">
        <f t="shared" si="2"/>
        <v>#DIV/0!</v>
      </c>
      <c r="I58" s="28" t="e">
        <f t="shared" si="3"/>
        <v>#DIV/0!</v>
      </c>
      <c r="J58" s="22"/>
    </row>
    <row r="59" spans="1:10" s="23" customFormat="1" ht="16.5" customHeight="1" hidden="1">
      <c r="A59" s="24"/>
      <c r="B59" s="40" t="s">
        <v>37</v>
      </c>
      <c r="C59" s="26" t="s">
        <v>120</v>
      </c>
      <c r="D59" s="59"/>
      <c r="E59" s="175"/>
      <c r="F59" s="175"/>
      <c r="G59" s="175"/>
      <c r="H59" s="168" t="e">
        <f t="shared" si="2"/>
        <v>#DIV/0!</v>
      </c>
      <c r="I59" s="28" t="e">
        <f t="shared" si="3"/>
        <v>#DIV/0!</v>
      </c>
      <c r="J59" s="22"/>
    </row>
    <row r="60" spans="1:10" s="38" customFormat="1" ht="21" customHeight="1">
      <c r="A60" s="34" t="s">
        <v>89</v>
      </c>
      <c r="B60" s="35" t="s">
        <v>38</v>
      </c>
      <c r="C60" s="26" t="s">
        <v>120</v>
      </c>
      <c r="D60" s="58">
        <v>3870</v>
      </c>
      <c r="E60" s="174">
        <v>1515.822</v>
      </c>
      <c r="F60" s="174"/>
      <c r="G60" s="174">
        <v>1816.865</v>
      </c>
      <c r="H60" s="168">
        <f>G60/E60*100</f>
        <v>119.86004953088161</v>
      </c>
      <c r="I60" s="28">
        <f t="shared" si="3"/>
        <v>46.94741602067183</v>
      </c>
      <c r="J60" s="39"/>
    </row>
    <row r="61" spans="1:10" s="23" customFormat="1" ht="16.5" customHeight="1" hidden="1">
      <c r="A61" s="24"/>
      <c r="B61" s="40" t="s">
        <v>15</v>
      </c>
      <c r="C61" s="26"/>
      <c r="D61" s="28"/>
      <c r="E61" s="28"/>
      <c r="F61" s="28"/>
      <c r="G61" s="28"/>
      <c r="H61" s="28" t="e">
        <f aca="true" t="shared" si="4" ref="H61:H72">G61/E61*100</f>
        <v>#DIV/0!</v>
      </c>
      <c r="I61" s="56"/>
      <c r="J61" s="22"/>
    </row>
    <row r="62" spans="1:10" s="23" customFormat="1" ht="16.5" customHeight="1" hidden="1">
      <c r="A62" s="24"/>
      <c r="B62" s="40" t="s">
        <v>16</v>
      </c>
      <c r="C62" s="26"/>
      <c r="D62" s="28"/>
      <c r="E62" s="28"/>
      <c r="F62" s="28"/>
      <c r="G62" s="28"/>
      <c r="H62" s="28" t="e">
        <f t="shared" si="4"/>
        <v>#DIV/0!</v>
      </c>
      <c r="I62" s="56"/>
      <c r="J62" s="22"/>
    </row>
    <row r="63" spans="1:10" s="23" customFormat="1" ht="16.5" customHeight="1" hidden="1">
      <c r="A63" s="24"/>
      <c r="B63" s="40" t="s">
        <v>17</v>
      </c>
      <c r="C63" s="26"/>
      <c r="D63" s="28"/>
      <c r="E63" s="28"/>
      <c r="F63" s="28"/>
      <c r="G63" s="28"/>
      <c r="H63" s="28" t="e">
        <f t="shared" si="4"/>
        <v>#DIV/0!</v>
      </c>
      <c r="I63" s="56"/>
      <c r="J63" s="22"/>
    </row>
    <row r="64" spans="1:10" s="23" customFormat="1" ht="16.5" customHeight="1" hidden="1">
      <c r="A64" s="24"/>
      <c r="B64" s="40" t="s">
        <v>18</v>
      </c>
      <c r="C64" s="26"/>
      <c r="D64" s="28"/>
      <c r="E64" s="28"/>
      <c r="F64" s="28"/>
      <c r="G64" s="28"/>
      <c r="H64" s="28" t="e">
        <f t="shared" si="4"/>
        <v>#DIV/0!</v>
      </c>
      <c r="I64" s="56"/>
      <c r="J64" s="22"/>
    </row>
    <row r="65" spans="1:10" s="23" customFormat="1" ht="16.5" customHeight="1" hidden="1">
      <c r="A65" s="24"/>
      <c r="B65" s="40" t="s">
        <v>19</v>
      </c>
      <c r="C65" s="26"/>
      <c r="D65" s="28"/>
      <c r="E65" s="28"/>
      <c r="F65" s="28"/>
      <c r="G65" s="28"/>
      <c r="H65" s="28" t="e">
        <f t="shared" si="4"/>
        <v>#DIV/0!</v>
      </c>
      <c r="I65" s="56"/>
      <c r="J65" s="22"/>
    </row>
    <row r="66" spans="1:10" s="23" customFormat="1" ht="16.5" customHeight="1" hidden="1">
      <c r="A66" s="24"/>
      <c r="B66" s="40" t="s">
        <v>39</v>
      </c>
      <c r="C66" s="26"/>
      <c r="D66" s="28"/>
      <c r="E66" s="28"/>
      <c r="F66" s="28"/>
      <c r="G66" s="28"/>
      <c r="H66" s="28" t="e">
        <f t="shared" si="4"/>
        <v>#DIV/0!</v>
      </c>
      <c r="I66" s="56"/>
      <c r="J66" s="22"/>
    </row>
    <row r="67" spans="1:10" s="23" customFormat="1" ht="16.5" customHeight="1" hidden="1">
      <c r="A67" s="24"/>
      <c r="B67" s="40" t="s">
        <v>40</v>
      </c>
      <c r="C67" s="26"/>
      <c r="D67" s="28"/>
      <c r="E67" s="28"/>
      <c r="F67" s="28"/>
      <c r="G67" s="28"/>
      <c r="H67" s="28" t="e">
        <f t="shared" si="4"/>
        <v>#DIV/0!</v>
      </c>
      <c r="I67" s="56"/>
      <c r="J67" s="22"/>
    </row>
    <row r="68" spans="1:10" s="23" customFormat="1" ht="16.5" customHeight="1" hidden="1">
      <c r="A68" s="24"/>
      <c r="B68" s="40" t="s">
        <v>22</v>
      </c>
      <c r="C68" s="26"/>
      <c r="D68" s="28"/>
      <c r="E68" s="28"/>
      <c r="F68" s="28"/>
      <c r="G68" s="28"/>
      <c r="H68" s="28" t="e">
        <f t="shared" si="4"/>
        <v>#DIV/0!</v>
      </c>
      <c r="I68" s="56"/>
      <c r="J68" s="22"/>
    </row>
    <row r="69" spans="1:10" s="23" customFormat="1" ht="16.5" customHeight="1" hidden="1">
      <c r="A69" s="24"/>
      <c r="B69" s="40" t="s">
        <v>41</v>
      </c>
      <c r="C69" s="26"/>
      <c r="D69" s="28"/>
      <c r="E69" s="28"/>
      <c r="F69" s="28"/>
      <c r="G69" s="28"/>
      <c r="H69" s="28" t="e">
        <f t="shared" si="4"/>
        <v>#DIV/0!</v>
      </c>
      <c r="I69" s="56"/>
      <c r="J69" s="22"/>
    </row>
    <row r="70" spans="1:10" s="23" customFormat="1" ht="16.5" customHeight="1" hidden="1">
      <c r="A70" s="24"/>
      <c r="B70" s="40" t="s">
        <v>42</v>
      </c>
      <c r="C70" s="26"/>
      <c r="D70" s="28"/>
      <c r="E70" s="28"/>
      <c r="F70" s="28"/>
      <c r="G70" s="28"/>
      <c r="H70" s="28" t="e">
        <f t="shared" si="4"/>
        <v>#DIV/0!</v>
      </c>
      <c r="I70" s="56"/>
      <c r="J70" s="22"/>
    </row>
    <row r="71" spans="1:10" s="23" customFormat="1" ht="16.5" customHeight="1" hidden="1">
      <c r="A71" s="24"/>
      <c r="B71" s="40" t="s">
        <v>43</v>
      </c>
      <c r="C71" s="26"/>
      <c r="D71" s="28"/>
      <c r="E71" s="28"/>
      <c r="F71" s="28"/>
      <c r="G71" s="28"/>
      <c r="H71" s="28" t="e">
        <f t="shared" si="4"/>
        <v>#DIV/0!</v>
      </c>
      <c r="I71" s="56"/>
      <c r="J71" s="22"/>
    </row>
    <row r="72" spans="1:10" s="23" customFormat="1" ht="16.5" customHeight="1" hidden="1">
      <c r="A72" s="24"/>
      <c r="B72" s="40" t="s">
        <v>26</v>
      </c>
      <c r="C72" s="26"/>
      <c r="D72" s="28"/>
      <c r="E72" s="28"/>
      <c r="F72" s="28"/>
      <c r="G72" s="28"/>
      <c r="H72" s="28" t="e">
        <f t="shared" si="4"/>
        <v>#DIV/0!</v>
      </c>
      <c r="I72" s="56"/>
      <c r="J72" s="22"/>
    </row>
    <row r="73" spans="1:10" s="30" customFormat="1" ht="18.75" customHeight="1">
      <c r="A73" s="24">
        <v>3</v>
      </c>
      <c r="B73" s="25" t="s">
        <v>44</v>
      </c>
      <c r="C73" s="24"/>
      <c r="D73" s="27">
        <v>100</v>
      </c>
      <c r="E73" s="27">
        <v>100</v>
      </c>
      <c r="F73" s="27"/>
      <c r="G73" s="27">
        <v>100</v>
      </c>
      <c r="H73" s="28"/>
      <c r="I73" s="56"/>
      <c r="J73" s="54"/>
    </row>
    <row r="74" spans="1:11" s="38" customFormat="1" ht="27.75" customHeight="1">
      <c r="A74" s="34" t="s">
        <v>45</v>
      </c>
      <c r="B74" s="35" t="s">
        <v>4</v>
      </c>
      <c r="C74" s="26" t="s">
        <v>97</v>
      </c>
      <c r="D74" s="36">
        <v>31.78</v>
      </c>
      <c r="E74" s="36">
        <v>31.94</v>
      </c>
      <c r="F74" s="36"/>
      <c r="G74" s="36">
        <v>29.38</v>
      </c>
      <c r="H74" s="28">
        <f>G74-E74</f>
        <v>-2.5600000000000023</v>
      </c>
      <c r="I74" s="56">
        <f>G74-D74</f>
        <v>-2.400000000000002</v>
      </c>
      <c r="J74" s="37"/>
      <c r="K74" s="60"/>
    </row>
    <row r="75" spans="1:10" s="23" customFormat="1" ht="16.5" customHeight="1" hidden="1">
      <c r="A75" s="24"/>
      <c r="B75" s="40" t="s">
        <v>33</v>
      </c>
      <c r="C75" s="26" t="s">
        <v>97</v>
      </c>
      <c r="D75" s="36"/>
      <c r="E75" s="28"/>
      <c r="F75" s="28"/>
      <c r="G75" s="28"/>
      <c r="H75" s="28">
        <f aca="true" t="shared" si="5" ref="H75:H81">G75-E75</f>
        <v>0</v>
      </c>
      <c r="I75" s="56">
        <f aca="true" t="shared" si="6" ref="I75:I81">G75-D75</f>
        <v>0</v>
      </c>
      <c r="J75" s="22"/>
    </row>
    <row r="76" spans="1:10" s="23" customFormat="1" ht="16.5" customHeight="1" hidden="1">
      <c r="A76" s="24"/>
      <c r="B76" s="40" t="s">
        <v>46</v>
      </c>
      <c r="C76" s="26" t="s">
        <v>97</v>
      </c>
      <c r="D76" s="36"/>
      <c r="E76" s="28"/>
      <c r="F76" s="28"/>
      <c r="G76" s="28"/>
      <c r="H76" s="28">
        <f t="shared" si="5"/>
        <v>0</v>
      </c>
      <c r="I76" s="56">
        <f t="shared" si="6"/>
        <v>0</v>
      </c>
      <c r="J76" s="22"/>
    </row>
    <row r="77" spans="1:10" s="23" customFormat="1" ht="16.5" customHeight="1" hidden="1">
      <c r="A77" s="24"/>
      <c r="B77" s="40" t="s">
        <v>47</v>
      </c>
      <c r="C77" s="26"/>
      <c r="D77" s="36"/>
      <c r="E77" s="28"/>
      <c r="F77" s="28"/>
      <c r="G77" s="28"/>
      <c r="H77" s="28">
        <f t="shared" si="5"/>
        <v>0</v>
      </c>
      <c r="I77" s="56">
        <f t="shared" si="6"/>
        <v>0</v>
      </c>
      <c r="J77" s="22"/>
    </row>
    <row r="78" spans="1:11" s="38" customFormat="1" ht="20.25" customHeight="1">
      <c r="A78" s="34" t="s">
        <v>132</v>
      </c>
      <c r="B78" s="35" t="s">
        <v>10</v>
      </c>
      <c r="C78" s="26" t="s">
        <v>97</v>
      </c>
      <c r="D78" s="36">
        <v>30.58</v>
      </c>
      <c r="E78" s="36">
        <v>30.45</v>
      </c>
      <c r="F78" s="36"/>
      <c r="G78" s="36">
        <v>31.37</v>
      </c>
      <c r="H78" s="28">
        <f t="shared" si="5"/>
        <v>0.9200000000000017</v>
      </c>
      <c r="I78" s="56">
        <f t="shared" si="6"/>
        <v>0.7900000000000027</v>
      </c>
      <c r="J78" s="37"/>
      <c r="K78" s="60"/>
    </row>
    <row r="79" spans="1:11" s="23" customFormat="1" ht="16.5" customHeight="1" hidden="1">
      <c r="A79" s="24"/>
      <c r="B79" s="40" t="s">
        <v>36</v>
      </c>
      <c r="C79" s="26" t="s">
        <v>97</v>
      </c>
      <c r="D79" s="28"/>
      <c r="E79" s="28"/>
      <c r="F79" s="28"/>
      <c r="G79" s="28"/>
      <c r="H79" s="28">
        <f t="shared" si="5"/>
        <v>0</v>
      </c>
      <c r="I79" s="56">
        <f t="shared" si="6"/>
        <v>0</v>
      </c>
      <c r="J79" s="22"/>
      <c r="K79" s="61"/>
    </row>
    <row r="80" spans="1:10" s="23" customFormat="1" ht="15" customHeight="1" hidden="1">
      <c r="A80" s="24"/>
      <c r="B80" s="40" t="s">
        <v>37</v>
      </c>
      <c r="C80" s="26" t="s">
        <v>97</v>
      </c>
      <c r="D80" s="28"/>
      <c r="E80" s="28"/>
      <c r="F80" s="28"/>
      <c r="G80" s="28"/>
      <c r="H80" s="28">
        <f t="shared" si="5"/>
        <v>0</v>
      </c>
      <c r="I80" s="56">
        <f t="shared" si="6"/>
        <v>0</v>
      </c>
      <c r="J80" s="22"/>
    </row>
    <row r="81" spans="1:11" s="38" customFormat="1" ht="20.25" customHeight="1">
      <c r="A81" s="34" t="s">
        <v>48</v>
      </c>
      <c r="B81" s="35" t="s">
        <v>14</v>
      </c>
      <c r="C81" s="26" t="s">
        <v>97</v>
      </c>
      <c r="D81" s="36">
        <v>37.64</v>
      </c>
      <c r="E81" s="36">
        <v>37.61</v>
      </c>
      <c r="F81" s="36"/>
      <c r="G81" s="36">
        <v>39.25</v>
      </c>
      <c r="H81" s="28">
        <f t="shared" si="5"/>
        <v>1.6400000000000006</v>
      </c>
      <c r="I81" s="56">
        <f t="shared" si="6"/>
        <v>1.6099999999999994</v>
      </c>
      <c r="J81" s="37"/>
      <c r="K81" s="60"/>
    </row>
    <row r="82" spans="1:11" s="38" customFormat="1" ht="28.5">
      <c r="A82" s="24">
        <v>4</v>
      </c>
      <c r="B82" s="25" t="s">
        <v>157</v>
      </c>
      <c r="C82" s="25" t="s">
        <v>120</v>
      </c>
      <c r="D82" s="62">
        <f>SUM(D83:D85)</f>
        <v>812.72</v>
      </c>
      <c r="E82" s="191">
        <f>SUM(E83:E85)</f>
        <v>353.231</v>
      </c>
      <c r="F82" s="62"/>
      <c r="G82" s="62">
        <f>SUM(G83:G85)</f>
        <v>375.99</v>
      </c>
      <c r="H82" s="27">
        <f>G82/E82*100</f>
        <v>106.44309248055805</v>
      </c>
      <c r="I82" s="27">
        <f aca="true" t="shared" si="7" ref="I82:I90">G82/D82*100</f>
        <v>46.263165665912</v>
      </c>
      <c r="J82" s="37"/>
      <c r="K82" s="60"/>
    </row>
    <row r="83" spans="1:10" s="23" customFormat="1" ht="23.25" customHeight="1">
      <c r="A83" s="24"/>
      <c r="B83" s="63" t="s">
        <v>49</v>
      </c>
      <c r="C83" s="26" t="s">
        <v>120</v>
      </c>
      <c r="D83" s="28">
        <v>50</v>
      </c>
      <c r="E83" s="168">
        <v>22.559</v>
      </c>
      <c r="F83" s="28"/>
      <c r="G83" s="28">
        <v>18.54</v>
      </c>
      <c r="H83" s="28">
        <f>G83/E83*100</f>
        <v>82.18449399352808</v>
      </c>
      <c r="I83" s="28">
        <f>G83/D83*100</f>
        <v>37.08</v>
      </c>
      <c r="J83" s="22"/>
    </row>
    <row r="84" spans="1:10" s="23" customFormat="1" ht="17.25" customHeight="1">
      <c r="A84" s="24"/>
      <c r="B84" s="63" t="s">
        <v>50</v>
      </c>
      <c r="C84" s="26" t="s">
        <v>120</v>
      </c>
      <c r="D84" s="28">
        <v>700</v>
      </c>
      <c r="E84" s="168">
        <v>306.00199999999995</v>
      </c>
      <c r="F84" s="28"/>
      <c r="G84" s="28">
        <v>330.59</v>
      </c>
      <c r="H84" s="28">
        <f aca="true" t="shared" si="8" ref="H84:H90">G84/E84*100</f>
        <v>108.03524159972811</v>
      </c>
      <c r="I84" s="28">
        <f t="shared" si="7"/>
        <v>47.22714285714285</v>
      </c>
      <c r="J84" s="22"/>
    </row>
    <row r="85" spans="1:10" s="23" customFormat="1" ht="36.75" customHeight="1">
      <c r="A85" s="24"/>
      <c r="B85" s="155" t="s">
        <v>171</v>
      </c>
      <c r="C85" s="26" t="s">
        <v>120</v>
      </c>
      <c r="D85" s="28">
        <v>62.72</v>
      </c>
      <c r="E85" s="168">
        <v>24.669999999999995</v>
      </c>
      <c r="F85" s="28"/>
      <c r="G85" s="28">
        <v>26.86</v>
      </c>
      <c r="H85" s="28">
        <f t="shared" si="8"/>
        <v>108.8771787596271</v>
      </c>
      <c r="I85" s="28">
        <f t="shared" si="7"/>
        <v>42.82525510204081</v>
      </c>
      <c r="J85" s="22"/>
    </row>
    <row r="86" spans="1:11" s="68" customFormat="1" ht="28.5">
      <c r="A86" s="64">
        <v>5</v>
      </c>
      <c r="B86" s="25" t="s">
        <v>51</v>
      </c>
      <c r="C86" s="25" t="s">
        <v>120</v>
      </c>
      <c r="D86" s="65">
        <v>5900</v>
      </c>
      <c r="E86" s="65">
        <v>2694.45618</v>
      </c>
      <c r="F86" s="65"/>
      <c r="G86" s="65">
        <v>2994.04</v>
      </c>
      <c r="H86" s="65">
        <f t="shared" si="8"/>
        <v>111.11852633654631</v>
      </c>
      <c r="I86" s="65">
        <f t="shared" si="7"/>
        <v>50.7464406779661</v>
      </c>
      <c r="J86" s="66"/>
      <c r="K86" s="67"/>
    </row>
    <row r="87" spans="1:11" s="68" customFormat="1" ht="28.5">
      <c r="A87" s="64">
        <v>6</v>
      </c>
      <c r="B87" s="25" t="s">
        <v>52</v>
      </c>
      <c r="C87" s="69" t="s">
        <v>119</v>
      </c>
      <c r="D87" s="70">
        <v>16</v>
      </c>
      <c r="E87" s="70">
        <v>5.662</v>
      </c>
      <c r="F87" s="70"/>
      <c r="G87" s="176">
        <v>7.585</v>
      </c>
      <c r="H87" s="167">
        <f>G87/E87*100</f>
        <v>133.96326386435888</v>
      </c>
      <c r="I87" s="167">
        <f t="shared" si="7"/>
        <v>47.40625</v>
      </c>
      <c r="J87" s="71"/>
      <c r="K87" s="67"/>
    </row>
    <row r="88" spans="1:11" s="8" customFormat="1" ht="21.75" customHeight="1">
      <c r="A88" s="69"/>
      <c r="B88" s="31" t="s">
        <v>85</v>
      </c>
      <c r="C88" s="69" t="s">
        <v>87</v>
      </c>
      <c r="D88" s="43">
        <v>12</v>
      </c>
      <c r="E88" s="43">
        <v>4.067</v>
      </c>
      <c r="F88" s="43"/>
      <c r="G88" s="177">
        <v>5.685</v>
      </c>
      <c r="H88" s="177">
        <f>G88/E88*100</f>
        <v>139.78362429309072</v>
      </c>
      <c r="I88" s="177">
        <f t="shared" si="7"/>
        <v>47.37499999999999</v>
      </c>
      <c r="J88" s="11"/>
      <c r="K88" s="10"/>
    </row>
    <row r="89" spans="1:11" s="68" customFormat="1" ht="28.5">
      <c r="A89" s="64">
        <v>7</v>
      </c>
      <c r="B89" s="25" t="s">
        <v>53</v>
      </c>
      <c r="C89" s="69" t="s">
        <v>119</v>
      </c>
      <c r="D89" s="70">
        <v>12</v>
      </c>
      <c r="E89" s="70">
        <v>3.546</v>
      </c>
      <c r="F89" s="70"/>
      <c r="G89" s="176">
        <v>4.605</v>
      </c>
      <c r="H89" s="167">
        <f t="shared" si="8"/>
        <v>129.8646362098139</v>
      </c>
      <c r="I89" s="167">
        <f t="shared" si="7"/>
        <v>38.375</v>
      </c>
      <c r="J89" s="66"/>
      <c r="K89" s="67"/>
    </row>
    <row r="90" spans="1:11" s="8" customFormat="1" ht="15">
      <c r="A90" s="69"/>
      <c r="B90" s="31" t="s">
        <v>84</v>
      </c>
      <c r="C90" s="69" t="s">
        <v>87</v>
      </c>
      <c r="D90" s="43">
        <v>10</v>
      </c>
      <c r="E90" s="43">
        <v>2.606</v>
      </c>
      <c r="F90" s="43"/>
      <c r="G90" s="177">
        <v>3.375</v>
      </c>
      <c r="H90" s="177">
        <f t="shared" si="8"/>
        <v>129.50882578664618</v>
      </c>
      <c r="I90" s="177">
        <f t="shared" si="7"/>
        <v>33.75</v>
      </c>
      <c r="J90" s="11"/>
      <c r="K90" s="10"/>
    </row>
    <row r="91" spans="1:10" s="30" customFormat="1" ht="21.75" customHeight="1">
      <c r="A91" s="24">
        <v>8</v>
      </c>
      <c r="B91" s="25" t="s">
        <v>133</v>
      </c>
      <c r="C91" s="26" t="s">
        <v>120</v>
      </c>
      <c r="D91" s="72">
        <v>5737.48</v>
      </c>
      <c r="E91" s="188">
        <v>3069.432</v>
      </c>
      <c r="F91" s="157"/>
      <c r="G91" s="157">
        <v>3077.095</v>
      </c>
      <c r="H91" s="43">
        <f>G91/E91*100</f>
        <v>100.24965531081973</v>
      </c>
      <c r="I91" s="27">
        <f>G91/D91*100</f>
        <v>53.63147235371627</v>
      </c>
      <c r="J91" s="73"/>
    </row>
    <row r="92" spans="1:10" s="38" customFormat="1" ht="27" customHeight="1">
      <c r="A92" s="34" t="s">
        <v>134</v>
      </c>
      <c r="B92" s="35" t="s">
        <v>135</v>
      </c>
      <c r="C92" s="47" t="s">
        <v>120</v>
      </c>
      <c r="D92" s="74">
        <v>743</v>
      </c>
      <c r="E92" s="189">
        <v>314.992</v>
      </c>
      <c r="F92" s="158"/>
      <c r="G92" s="158">
        <v>383.5</v>
      </c>
      <c r="H92" s="36">
        <f>G92/E92*100</f>
        <v>121.74912378727079</v>
      </c>
      <c r="I92" s="36">
        <f>G92/D92*100</f>
        <v>51.61507402422612</v>
      </c>
      <c r="J92" s="39"/>
    </row>
    <row r="93" spans="1:10" s="23" customFormat="1" ht="18.75" customHeight="1">
      <c r="A93" s="24"/>
      <c r="B93" s="40" t="s">
        <v>136</v>
      </c>
      <c r="C93" s="26" t="s">
        <v>120</v>
      </c>
      <c r="D93" s="28">
        <v>32.2</v>
      </c>
      <c r="E93" s="190">
        <v>11.714</v>
      </c>
      <c r="F93" s="160"/>
      <c r="G93" s="159">
        <v>6.517</v>
      </c>
      <c r="H93" s="28">
        <f>G93/E93*100</f>
        <v>55.63428376301861</v>
      </c>
      <c r="I93" s="28">
        <f>G93/D93*100</f>
        <v>20.239130434782606</v>
      </c>
      <c r="J93" s="22"/>
    </row>
    <row r="94" spans="1:10" s="23" customFormat="1" ht="15">
      <c r="A94" s="24"/>
      <c r="B94" s="40" t="s">
        <v>137</v>
      </c>
      <c r="C94" s="26" t="s">
        <v>120</v>
      </c>
      <c r="D94" s="28">
        <v>504</v>
      </c>
      <c r="E94" s="190">
        <v>179.066</v>
      </c>
      <c r="F94" s="160"/>
      <c r="G94" s="159">
        <v>253.1</v>
      </c>
      <c r="H94" s="28">
        <f aca="true" t="shared" si="9" ref="H94:H101">G94/E94*100</f>
        <v>141.3445321836641</v>
      </c>
      <c r="I94" s="28">
        <f aca="true" t="shared" si="10" ref="I94:I102">G94/D94*100</f>
        <v>50.21825396825397</v>
      </c>
      <c r="J94" s="54"/>
    </row>
    <row r="95" spans="1:10" s="23" customFormat="1" ht="15">
      <c r="A95" s="24"/>
      <c r="B95" s="40" t="s">
        <v>138</v>
      </c>
      <c r="C95" s="26"/>
      <c r="D95" s="28"/>
      <c r="E95" s="168"/>
      <c r="F95" s="160"/>
      <c r="G95" s="160"/>
      <c r="H95" s="28"/>
      <c r="I95" s="28"/>
      <c r="J95" s="22"/>
    </row>
    <row r="96" spans="1:10" s="23" customFormat="1" ht="15">
      <c r="A96" s="24"/>
      <c r="B96" s="31" t="s">
        <v>139</v>
      </c>
      <c r="C96" s="26" t="s">
        <v>120</v>
      </c>
      <c r="D96" s="28">
        <v>74</v>
      </c>
      <c r="E96" s="168">
        <v>42.942</v>
      </c>
      <c r="F96" s="160"/>
      <c r="G96" s="28">
        <v>36.873</v>
      </c>
      <c r="H96" s="28">
        <f t="shared" si="9"/>
        <v>85.86698337292161</v>
      </c>
      <c r="I96" s="28">
        <f t="shared" si="10"/>
        <v>49.828378378378375</v>
      </c>
      <c r="J96" s="22"/>
    </row>
    <row r="97" spans="1:10" s="23" customFormat="1" ht="15">
      <c r="A97" s="24"/>
      <c r="B97" s="31" t="s">
        <v>140</v>
      </c>
      <c r="C97" s="26" t="s">
        <v>120</v>
      </c>
      <c r="D97" s="28">
        <v>51</v>
      </c>
      <c r="E97" s="168"/>
      <c r="F97" s="160"/>
      <c r="G97" s="28">
        <v>23.76</v>
      </c>
      <c r="H97" s="28"/>
      <c r="I97" s="28">
        <f t="shared" si="10"/>
        <v>46.58823529411765</v>
      </c>
      <c r="J97" s="22"/>
    </row>
    <row r="98" spans="1:10" s="23" customFormat="1" ht="15">
      <c r="A98" s="24"/>
      <c r="B98" s="31" t="s">
        <v>141</v>
      </c>
      <c r="C98" s="26" t="s">
        <v>120</v>
      </c>
      <c r="D98" s="28">
        <v>218.8</v>
      </c>
      <c r="E98" s="190">
        <v>67.987</v>
      </c>
      <c r="F98" s="160"/>
      <c r="G98" s="161">
        <v>108.219</v>
      </c>
      <c r="H98" s="28">
        <f t="shared" si="9"/>
        <v>159.17601894479827</v>
      </c>
      <c r="I98" s="28">
        <f t="shared" si="10"/>
        <v>49.46023765996343</v>
      </c>
      <c r="J98" s="22"/>
    </row>
    <row r="99" spans="1:10" s="23" customFormat="1" ht="15">
      <c r="A99" s="24"/>
      <c r="B99" s="31" t="s">
        <v>142</v>
      </c>
      <c r="C99" s="26" t="s">
        <v>120</v>
      </c>
      <c r="D99" s="28">
        <v>0.2</v>
      </c>
      <c r="E99" s="190">
        <v>0.127</v>
      </c>
      <c r="F99" s="160"/>
      <c r="G99" s="161">
        <v>0.148</v>
      </c>
      <c r="H99" s="28">
        <f t="shared" si="9"/>
        <v>116.53543307086613</v>
      </c>
      <c r="I99" s="28">
        <f t="shared" si="10"/>
        <v>73.99999999999999</v>
      </c>
      <c r="J99" s="22"/>
    </row>
    <row r="100" spans="1:10" s="23" customFormat="1" ht="15">
      <c r="A100" s="24"/>
      <c r="B100" s="40" t="s">
        <v>143</v>
      </c>
      <c r="C100" s="26" t="s">
        <v>120</v>
      </c>
      <c r="D100" s="28">
        <v>206.8</v>
      </c>
      <c r="E100" s="190">
        <v>124.212</v>
      </c>
      <c r="F100" s="160"/>
      <c r="G100" s="161">
        <v>123.9</v>
      </c>
      <c r="H100" s="28">
        <f t="shared" si="9"/>
        <v>99.7488165394648</v>
      </c>
      <c r="I100" s="28">
        <f t="shared" si="10"/>
        <v>59.91295938104449</v>
      </c>
      <c r="J100" s="22"/>
    </row>
    <row r="101" spans="1:10" s="45" customFormat="1" ht="18.75" customHeight="1">
      <c r="A101" s="34"/>
      <c r="B101" s="31" t="s">
        <v>144</v>
      </c>
      <c r="C101" s="47" t="s">
        <v>120</v>
      </c>
      <c r="D101" s="28">
        <v>9</v>
      </c>
      <c r="E101" s="190">
        <v>4.807</v>
      </c>
      <c r="F101" s="160"/>
      <c r="G101" s="161">
        <v>5.198</v>
      </c>
      <c r="H101" s="28">
        <f t="shared" si="9"/>
        <v>108.13397129186603</v>
      </c>
      <c r="I101" s="28">
        <f t="shared" si="10"/>
        <v>57.75555555555556</v>
      </c>
      <c r="J101" s="44"/>
    </row>
    <row r="102" spans="1:10" s="45" customFormat="1" ht="18.75" customHeight="1">
      <c r="A102" s="34"/>
      <c r="B102" s="31" t="s">
        <v>145</v>
      </c>
      <c r="C102" s="47" t="s">
        <v>120</v>
      </c>
      <c r="D102" s="28">
        <v>197.8</v>
      </c>
      <c r="E102" s="168">
        <f>+E100-E101-E103</f>
        <v>114.109</v>
      </c>
      <c r="F102" s="160"/>
      <c r="G102" s="160">
        <f>G100-G101</f>
        <v>118.702</v>
      </c>
      <c r="H102" s="28">
        <f>G102/E102*100</f>
        <v>104.02509880903348</v>
      </c>
      <c r="I102" s="28">
        <f t="shared" si="10"/>
        <v>60.011122345803834</v>
      </c>
      <c r="J102" s="44"/>
    </row>
    <row r="103" spans="1:10" s="23" customFormat="1" ht="18.75" customHeight="1">
      <c r="A103" s="24"/>
      <c r="B103" s="40" t="s">
        <v>175</v>
      </c>
      <c r="C103" s="26" t="s">
        <v>120</v>
      </c>
      <c r="D103" s="28"/>
      <c r="E103" s="168">
        <v>5.296</v>
      </c>
      <c r="F103" s="160"/>
      <c r="G103" s="160"/>
      <c r="H103" s="28"/>
      <c r="I103" s="28"/>
      <c r="J103" s="22"/>
    </row>
    <row r="104" spans="1:10" s="38" customFormat="1" ht="18.75" customHeight="1">
      <c r="A104" s="34" t="s">
        <v>146</v>
      </c>
      <c r="B104" s="35" t="s">
        <v>147</v>
      </c>
      <c r="C104" s="34" t="s">
        <v>120</v>
      </c>
      <c r="D104" s="75">
        <v>5026.7</v>
      </c>
      <c r="E104" s="162">
        <v>2766.44</v>
      </c>
      <c r="F104" s="163"/>
      <c r="G104" s="162">
        <v>2700.758</v>
      </c>
      <c r="H104" s="36">
        <f>G104/E104*100</f>
        <v>97.62575729095877</v>
      </c>
      <c r="I104" s="36">
        <f>G104/D104*100</f>
        <v>53.72825113891817</v>
      </c>
      <c r="J104" s="39"/>
    </row>
    <row r="105" spans="1:12" s="30" customFormat="1" ht="18.75" customHeight="1">
      <c r="A105" s="24">
        <v>9</v>
      </c>
      <c r="B105" s="25" t="s">
        <v>148</v>
      </c>
      <c r="C105" s="24" t="s">
        <v>120</v>
      </c>
      <c r="D105" s="72">
        <v>5737.48</v>
      </c>
      <c r="E105" s="164">
        <v>2970.389</v>
      </c>
      <c r="F105" s="164"/>
      <c r="G105" s="164">
        <v>2519.548</v>
      </c>
      <c r="H105" s="27">
        <f>G105/E105*100</f>
        <v>84.8221562899674</v>
      </c>
      <c r="I105" s="27">
        <f>G105/D105*100</f>
        <v>43.91384370838766</v>
      </c>
      <c r="J105" s="54"/>
      <c r="K105" s="76"/>
      <c r="L105" s="77"/>
    </row>
    <row r="106" spans="1:10" s="38" customFormat="1" ht="18.75" customHeight="1">
      <c r="A106" s="34"/>
      <c r="B106" s="35" t="s">
        <v>149</v>
      </c>
      <c r="C106" s="34" t="s">
        <v>120</v>
      </c>
      <c r="D106" s="186">
        <v>217.74</v>
      </c>
      <c r="E106" s="186">
        <v>160.705</v>
      </c>
      <c r="F106" s="165"/>
      <c r="G106" s="186">
        <f>132.4</f>
        <v>132.4</v>
      </c>
      <c r="H106" s="186">
        <f>G106/E106*100</f>
        <v>82.38698235898075</v>
      </c>
      <c r="I106" s="186">
        <f>G106/D106*100</f>
        <v>60.80646642784973</v>
      </c>
      <c r="J106" s="39"/>
    </row>
    <row r="107" spans="1:10" s="38" customFormat="1" ht="18.75" customHeight="1">
      <c r="A107" s="34"/>
      <c r="B107" s="35" t="s">
        <v>150</v>
      </c>
      <c r="C107" s="34" t="s">
        <v>120</v>
      </c>
      <c r="D107" s="36">
        <v>4065.8</v>
      </c>
      <c r="E107" s="165">
        <v>1778.605</v>
      </c>
      <c r="F107" s="165"/>
      <c r="G107" s="165">
        <v>1856.421</v>
      </c>
      <c r="H107" s="36">
        <f>G107/E107*100</f>
        <v>104.37511420467165</v>
      </c>
      <c r="I107" s="36">
        <f>G107/D107*100</f>
        <v>45.65942741895814</v>
      </c>
      <c r="J107" s="39"/>
    </row>
    <row r="108" spans="1:12" s="30" customFormat="1" ht="18.75" customHeight="1">
      <c r="A108" s="24">
        <v>10</v>
      </c>
      <c r="B108" s="25" t="s">
        <v>161</v>
      </c>
      <c r="C108" s="1"/>
      <c r="D108" s="27">
        <v>2187.6</v>
      </c>
      <c r="E108" s="27">
        <f>SUM(E109:E115)</f>
        <v>1394.0628033508333</v>
      </c>
      <c r="F108" s="27">
        <f>SUM(F109:F115)</f>
        <v>0</v>
      </c>
      <c r="G108" s="27">
        <f>SUM(G109:G115)</f>
        <v>1068.9271195025</v>
      </c>
      <c r="H108" s="36">
        <f aca="true" t="shared" si="11" ref="H108:H116">G108/E108*100</f>
        <v>76.67711360873972</v>
      </c>
      <c r="I108" s="27">
        <f>G108/D108*100</f>
        <v>48.86300601126806</v>
      </c>
      <c r="J108" s="39"/>
      <c r="K108" s="154"/>
      <c r="L108" s="38"/>
    </row>
    <row r="109" spans="1:11" s="38" customFormat="1" ht="18.75" customHeight="1">
      <c r="A109" s="34"/>
      <c r="B109" s="78" t="s">
        <v>54</v>
      </c>
      <c r="C109" s="7" t="s">
        <v>120</v>
      </c>
      <c r="D109" s="28">
        <v>253.257</v>
      </c>
      <c r="E109" s="28">
        <v>188.57929315</v>
      </c>
      <c r="F109" s="59"/>
      <c r="G109" s="79">
        <v>126.74453447916667</v>
      </c>
      <c r="H109" s="32">
        <f t="shared" si="11"/>
        <v>67.21020763311026</v>
      </c>
      <c r="I109" s="28">
        <f aca="true" t="shared" si="12" ref="I109:I116">G109/D109*100</f>
        <v>50.04581688923373</v>
      </c>
      <c r="J109" s="39"/>
      <c r="K109" s="60"/>
    </row>
    <row r="110" spans="1:10" s="38" customFormat="1" ht="18.75" customHeight="1">
      <c r="A110" s="34"/>
      <c r="B110" s="78" t="s">
        <v>55</v>
      </c>
      <c r="C110" s="7" t="s">
        <v>120</v>
      </c>
      <c r="D110" s="28">
        <v>546.893</v>
      </c>
      <c r="E110" s="59">
        <v>509.6614506008334</v>
      </c>
      <c r="F110" s="59"/>
      <c r="G110" s="79">
        <v>192.89251896666667</v>
      </c>
      <c r="H110" s="32">
        <f t="shared" si="11"/>
        <v>37.84718635071735</v>
      </c>
      <c r="I110" s="28">
        <f t="shared" si="12"/>
        <v>35.270613989695725</v>
      </c>
      <c r="J110" s="39"/>
    </row>
    <row r="111" spans="1:10" s="38" customFormat="1" ht="18.75" customHeight="1">
      <c r="A111" s="34"/>
      <c r="B111" s="78" t="s">
        <v>56</v>
      </c>
      <c r="C111" s="7" t="s">
        <v>120</v>
      </c>
      <c r="D111" s="28">
        <v>286.93</v>
      </c>
      <c r="E111" s="59"/>
      <c r="F111" s="59"/>
      <c r="G111" s="79">
        <v>98.0973415</v>
      </c>
      <c r="H111" s="32"/>
      <c r="I111" s="28">
        <f t="shared" si="12"/>
        <v>34.18859704457533</v>
      </c>
      <c r="J111" s="39"/>
    </row>
    <row r="112" spans="1:10" s="38" customFormat="1" ht="18.75" customHeight="1">
      <c r="A112" s="34"/>
      <c r="B112" s="80" t="s">
        <v>57</v>
      </c>
      <c r="C112" s="81" t="s">
        <v>120</v>
      </c>
      <c r="D112" s="28">
        <v>82</v>
      </c>
      <c r="E112" s="59">
        <v>111.218</v>
      </c>
      <c r="F112" s="59"/>
      <c r="G112" s="79">
        <v>47.787627889999996</v>
      </c>
      <c r="H112" s="32">
        <f t="shared" si="11"/>
        <v>42.967530336815976</v>
      </c>
      <c r="I112" s="28">
        <f t="shared" si="12"/>
        <v>58.27759498780487</v>
      </c>
      <c r="J112" s="39"/>
    </row>
    <row r="113" spans="1:10" s="38" customFormat="1" ht="18.75" customHeight="1">
      <c r="A113" s="34"/>
      <c r="B113" s="80" t="s">
        <v>58</v>
      </c>
      <c r="C113" s="81" t="s">
        <v>120</v>
      </c>
      <c r="D113" s="28">
        <v>9</v>
      </c>
      <c r="E113" s="59">
        <v>8.14</v>
      </c>
      <c r="F113" s="59"/>
      <c r="G113" s="79">
        <v>4.291666666666667</v>
      </c>
      <c r="H113" s="32">
        <f t="shared" si="11"/>
        <v>52.72317772317773</v>
      </c>
      <c r="I113" s="28">
        <f t="shared" si="12"/>
        <v>47.68518518518518</v>
      </c>
      <c r="J113" s="39"/>
    </row>
    <row r="114" spans="1:10" s="38" customFormat="1" ht="18.75" customHeight="1">
      <c r="A114" s="34"/>
      <c r="B114" s="82" t="s">
        <v>59</v>
      </c>
      <c r="C114" s="81" t="s">
        <v>120</v>
      </c>
      <c r="D114" s="28">
        <v>55</v>
      </c>
      <c r="E114" s="59">
        <v>15</v>
      </c>
      <c r="F114" s="59"/>
      <c r="G114" s="79">
        <v>9.166666666666666</v>
      </c>
      <c r="H114" s="32">
        <f t="shared" si="11"/>
        <v>61.11111111111111</v>
      </c>
      <c r="I114" s="28">
        <f>G114/D114*100</f>
        <v>16.666666666666664</v>
      </c>
      <c r="J114" s="39"/>
    </row>
    <row r="115" spans="1:10" s="38" customFormat="1" ht="18.75" customHeight="1">
      <c r="A115" s="34"/>
      <c r="B115" s="82" t="s">
        <v>60</v>
      </c>
      <c r="C115" s="81" t="s">
        <v>120</v>
      </c>
      <c r="D115" s="28">
        <v>1034.706</v>
      </c>
      <c r="E115" s="59">
        <v>561.4640596</v>
      </c>
      <c r="F115" s="59"/>
      <c r="G115" s="79">
        <v>589.9467633333334</v>
      </c>
      <c r="H115" s="32">
        <f t="shared" si="11"/>
        <v>105.07293445525706</v>
      </c>
      <c r="I115" s="28">
        <f t="shared" si="12"/>
        <v>57.01588309465041</v>
      </c>
      <c r="J115" s="39"/>
    </row>
    <row r="116" spans="1:10" s="38" customFormat="1" ht="18.75" customHeight="1">
      <c r="A116" s="34"/>
      <c r="B116" s="83" t="s">
        <v>131</v>
      </c>
      <c r="C116" s="81" t="s">
        <v>120</v>
      </c>
      <c r="D116" s="84">
        <v>750</v>
      </c>
      <c r="E116" s="59">
        <v>404.5</v>
      </c>
      <c r="F116" s="59"/>
      <c r="G116" s="79">
        <v>511.4825</v>
      </c>
      <c r="H116" s="32">
        <f t="shared" si="11"/>
        <v>126.44808405438815</v>
      </c>
      <c r="I116" s="28">
        <f t="shared" si="12"/>
        <v>68.19766666666666</v>
      </c>
      <c r="J116" s="39"/>
    </row>
    <row r="117" spans="1:21" s="89" customFormat="1" ht="18.75" customHeight="1">
      <c r="A117" s="24" t="s">
        <v>99</v>
      </c>
      <c r="B117" s="85" t="s">
        <v>61</v>
      </c>
      <c r="C117" s="86"/>
      <c r="D117" s="87"/>
      <c r="E117" s="87"/>
      <c r="F117" s="87"/>
      <c r="G117" s="87"/>
      <c r="H117" s="88"/>
      <c r="I117" s="62"/>
      <c r="J117" s="39"/>
      <c r="K117" s="38"/>
      <c r="L117" s="38"/>
      <c r="M117" s="76"/>
      <c r="N117" s="76"/>
      <c r="O117" s="76"/>
      <c r="P117" s="76"/>
      <c r="Q117" s="76"/>
      <c r="R117" s="76"/>
      <c r="S117" s="76"/>
      <c r="T117" s="76"/>
      <c r="U117" s="76"/>
    </row>
    <row r="118" spans="1:12" s="23" customFormat="1" ht="15" customHeight="1">
      <c r="A118" s="90" t="s">
        <v>62</v>
      </c>
      <c r="B118" s="91" t="s">
        <v>121</v>
      </c>
      <c r="C118" s="90"/>
      <c r="D118" s="28"/>
      <c r="E118" s="28"/>
      <c r="F118" s="28"/>
      <c r="G118" s="28"/>
      <c r="H118" s="28"/>
      <c r="I118" s="28"/>
      <c r="J118" s="39"/>
      <c r="K118" s="38"/>
      <c r="L118" s="38"/>
    </row>
    <row r="119" spans="1:12" s="23" customFormat="1" ht="15" customHeight="1">
      <c r="A119" s="90" t="s">
        <v>122</v>
      </c>
      <c r="B119" s="92" t="s">
        <v>123</v>
      </c>
      <c r="C119" s="90"/>
      <c r="D119" s="6"/>
      <c r="E119" s="6"/>
      <c r="F119" s="6"/>
      <c r="G119" s="6"/>
      <c r="H119" s="6"/>
      <c r="I119" s="6"/>
      <c r="J119" s="39"/>
      <c r="K119" s="38"/>
      <c r="L119" s="38"/>
    </row>
    <row r="120" spans="1:21" s="38" customFormat="1" ht="18.75" customHeight="1">
      <c r="A120" s="90" t="s">
        <v>100</v>
      </c>
      <c r="B120" s="185" t="s">
        <v>174</v>
      </c>
      <c r="C120" s="90"/>
      <c r="D120" s="94"/>
      <c r="E120" s="94"/>
      <c r="F120" s="94"/>
      <c r="G120" s="94"/>
      <c r="H120" s="95"/>
      <c r="I120" s="96"/>
      <c r="J120" s="97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1:21" s="30" customFormat="1" ht="18.75" customHeight="1">
      <c r="A121" s="98"/>
      <c r="B121" s="99" t="s">
        <v>105</v>
      </c>
      <c r="C121" s="99" t="s">
        <v>95</v>
      </c>
      <c r="D121" s="100">
        <v>8346</v>
      </c>
      <c r="E121" s="101">
        <v>8169.2</v>
      </c>
      <c r="F121" s="101"/>
      <c r="G121" s="101">
        <v>8262.87</v>
      </c>
      <c r="H121" s="102">
        <f>+G121/E121*100</f>
        <v>101.1466239044215</v>
      </c>
      <c r="I121" s="103">
        <f>+G121/D121*100</f>
        <v>99.00395398993531</v>
      </c>
      <c r="J121" s="104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</row>
    <row r="122" spans="1:21" s="30" customFormat="1" ht="18.75" customHeight="1">
      <c r="A122" s="98"/>
      <c r="B122" s="99" t="s">
        <v>106</v>
      </c>
      <c r="C122" s="99" t="s">
        <v>108</v>
      </c>
      <c r="D122" s="105">
        <v>58.82</v>
      </c>
      <c r="E122" s="105">
        <f>E123/E121*10</f>
        <v>58.81720364295157</v>
      </c>
      <c r="F122" s="101"/>
      <c r="G122" s="105">
        <v>57.65</v>
      </c>
      <c r="H122" s="102">
        <f>+G122/E122*100</f>
        <v>98.01554040202753</v>
      </c>
      <c r="I122" s="103">
        <f>+G122/D122*100</f>
        <v>98.01088065283918</v>
      </c>
      <c r="J122" s="104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</row>
    <row r="123" spans="1:21" s="30" customFormat="1" ht="18.75" customHeight="1">
      <c r="A123" s="98"/>
      <c r="B123" s="99" t="s">
        <v>107</v>
      </c>
      <c r="C123" s="99" t="s">
        <v>92</v>
      </c>
      <c r="D123" s="100">
        <v>48651</v>
      </c>
      <c r="E123" s="101">
        <v>48048.95</v>
      </c>
      <c r="F123" s="101"/>
      <c r="G123" s="101">
        <v>47636.9</v>
      </c>
      <c r="H123" s="102">
        <f>+G123/E123*100</f>
        <v>99.14243703556478</v>
      </c>
      <c r="I123" s="103">
        <f>+G123/D123*100</f>
        <v>97.9155618589546</v>
      </c>
      <c r="J123" s="104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</row>
    <row r="124" spans="1:21" s="38" customFormat="1" ht="18.75" customHeight="1">
      <c r="A124" s="90" t="s">
        <v>100</v>
      </c>
      <c r="B124" s="185" t="s">
        <v>173</v>
      </c>
      <c r="C124" s="1"/>
      <c r="D124" s="94"/>
      <c r="E124" s="94"/>
      <c r="F124" s="94"/>
      <c r="G124" s="94"/>
      <c r="H124" s="95"/>
      <c r="I124" s="96"/>
      <c r="J124" s="97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1:21" s="30" customFormat="1" ht="18.75" customHeight="1">
      <c r="A125" s="98"/>
      <c r="B125" s="99" t="s">
        <v>105</v>
      </c>
      <c r="C125" s="99" t="s">
        <v>95</v>
      </c>
      <c r="D125" s="100">
        <v>30026</v>
      </c>
      <c r="E125" s="178">
        <v>26888.42</v>
      </c>
      <c r="F125" s="178"/>
      <c r="G125" s="178">
        <v>27244.18</v>
      </c>
      <c r="H125" s="102">
        <f>+G125/E125*100</f>
        <v>101.32309745236054</v>
      </c>
      <c r="I125" s="103">
        <f>+G125/D125*100</f>
        <v>90.73529607673349</v>
      </c>
      <c r="J125" s="104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</row>
    <row r="126" spans="1:21" s="30" customFormat="1" ht="18.75" customHeight="1">
      <c r="A126" s="98"/>
      <c r="B126" s="99" t="s">
        <v>106</v>
      </c>
      <c r="C126" s="99" t="s">
        <v>108</v>
      </c>
      <c r="D126" s="105">
        <v>24.59</v>
      </c>
      <c r="E126" s="179">
        <f>E127/E125*10</f>
        <v>24.09380692506291</v>
      </c>
      <c r="F126" s="179" t="e">
        <f>F127/F125*10</f>
        <v>#DIV/0!</v>
      </c>
      <c r="G126" s="179">
        <f>G127/G125*10</f>
        <v>24.800783139738467</v>
      </c>
      <c r="H126" s="102">
        <f>+G126/E126*100</f>
        <v>102.93426529429081</v>
      </c>
      <c r="I126" s="103">
        <f>+G126/D126*100</f>
        <v>100.85719048287298</v>
      </c>
      <c r="J126" s="104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</row>
    <row r="127" spans="1:21" s="30" customFormat="1" ht="18.75" customHeight="1">
      <c r="A127" s="98"/>
      <c r="B127" s="99" t="s">
        <v>107</v>
      </c>
      <c r="C127" s="99" t="s">
        <v>92</v>
      </c>
      <c r="D127" s="100">
        <v>73820</v>
      </c>
      <c r="E127" s="178">
        <v>64784.44</v>
      </c>
      <c r="F127" s="178"/>
      <c r="G127" s="178">
        <v>67567.7</v>
      </c>
      <c r="H127" s="102">
        <f>+G127/E127*100</f>
        <v>104.2961859360056</v>
      </c>
      <c r="I127" s="103">
        <f>+G127/D127*100</f>
        <v>91.53034408019506</v>
      </c>
      <c r="J127" s="104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1:12" s="38" customFormat="1" ht="18" customHeight="1">
      <c r="A128" s="90" t="s">
        <v>100</v>
      </c>
      <c r="B128" s="93" t="s">
        <v>130</v>
      </c>
      <c r="C128" s="106" t="s">
        <v>92</v>
      </c>
      <c r="D128" s="107">
        <v>235393</v>
      </c>
      <c r="E128" s="180">
        <f>E123+E127</f>
        <v>112833.39</v>
      </c>
      <c r="F128" s="180">
        <f>F123+F127</f>
        <v>0</v>
      </c>
      <c r="G128" s="180">
        <f>G123+G127</f>
        <v>115204.6</v>
      </c>
      <c r="H128" s="109">
        <f>G128/E128*100</f>
        <v>102.10151445418771</v>
      </c>
      <c r="I128" s="109">
        <f>G128/D128*100</f>
        <v>48.94138738195274</v>
      </c>
      <c r="J128" s="110"/>
      <c r="K128" s="111"/>
      <c r="L128" s="112"/>
    </row>
    <row r="129" spans="1:12" s="30" customFormat="1" ht="18" customHeight="1">
      <c r="A129" s="90" t="s">
        <v>100</v>
      </c>
      <c r="B129" s="113" t="s">
        <v>125</v>
      </c>
      <c r="C129" s="114"/>
      <c r="D129" s="115"/>
      <c r="E129" s="116"/>
      <c r="F129" s="116"/>
      <c r="G129" s="116"/>
      <c r="H129" s="6"/>
      <c r="I129" s="6"/>
      <c r="J129" s="110"/>
      <c r="K129" s="117"/>
      <c r="L129" s="118"/>
    </row>
    <row r="130" spans="1:13" s="38" customFormat="1" ht="18" customHeight="1">
      <c r="A130" s="106" t="s">
        <v>86</v>
      </c>
      <c r="B130" s="119" t="s">
        <v>126</v>
      </c>
      <c r="C130" s="106"/>
      <c r="D130" s="107"/>
      <c r="E130" s="122"/>
      <c r="F130" s="116"/>
      <c r="G130" s="116"/>
      <c r="H130" s="6"/>
      <c r="I130" s="6"/>
      <c r="J130" s="110"/>
      <c r="K130" s="111"/>
      <c r="L130" s="120"/>
      <c r="M130" s="121"/>
    </row>
    <row r="131" spans="1:12" s="30" customFormat="1" ht="18" customHeight="1">
      <c r="A131" s="1"/>
      <c r="B131" s="93" t="s">
        <v>109</v>
      </c>
      <c r="C131" s="1"/>
      <c r="D131" s="107"/>
      <c r="E131" s="122"/>
      <c r="F131" s="122"/>
      <c r="G131" s="122"/>
      <c r="H131" s="6"/>
      <c r="I131" s="6"/>
      <c r="J131" s="110"/>
      <c r="K131" s="117"/>
      <c r="L131" s="120"/>
    </row>
    <row r="132" spans="1:11" s="45" customFormat="1" ht="19.5" customHeight="1">
      <c r="A132" s="7"/>
      <c r="B132" s="99" t="s">
        <v>105</v>
      </c>
      <c r="C132" s="7" t="s">
        <v>95</v>
      </c>
      <c r="D132" s="123">
        <v>9732</v>
      </c>
      <c r="E132" s="179">
        <v>3243.2</v>
      </c>
      <c r="F132" s="181"/>
      <c r="G132" s="179">
        <v>2639.41</v>
      </c>
      <c r="H132" s="6">
        <f>G132/E132*100</f>
        <v>81.38289343857919</v>
      </c>
      <c r="I132" s="6">
        <f aca="true" t="shared" si="13" ref="I132:I165">G132/D132*100</f>
        <v>27.12094122482532</v>
      </c>
      <c r="J132" s="125"/>
      <c r="K132" s="126"/>
    </row>
    <row r="133" spans="1:11" s="23" customFormat="1" ht="18" customHeight="1">
      <c r="A133" s="7"/>
      <c r="B133" s="99" t="s">
        <v>107</v>
      </c>
      <c r="C133" s="7" t="s">
        <v>92</v>
      </c>
      <c r="D133" s="127">
        <v>12914</v>
      </c>
      <c r="E133" s="179">
        <v>4262.32</v>
      </c>
      <c r="F133" s="182"/>
      <c r="G133" s="179">
        <v>3430.4</v>
      </c>
      <c r="H133" s="6">
        <f>G133/E133*100</f>
        <v>80.48199102836014</v>
      </c>
      <c r="I133" s="6">
        <f t="shared" si="13"/>
        <v>26.563419544680194</v>
      </c>
      <c r="J133" s="128"/>
      <c r="K133" s="126"/>
    </row>
    <row r="134" spans="1:11" s="30" customFormat="1" ht="16.5" customHeight="1">
      <c r="A134" s="1"/>
      <c r="B134" s="93" t="s">
        <v>110</v>
      </c>
      <c r="C134" s="106"/>
      <c r="D134" s="115"/>
      <c r="E134" s="129"/>
      <c r="F134" s="129"/>
      <c r="G134" s="129"/>
      <c r="H134" s="6"/>
      <c r="I134" s="6"/>
      <c r="J134" s="130"/>
      <c r="K134" s="117"/>
    </row>
    <row r="135" spans="1:11" s="45" customFormat="1" ht="18" customHeight="1">
      <c r="A135" s="7"/>
      <c r="B135" s="99" t="s">
        <v>105</v>
      </c>
      <c r="C135" s="99" t="s">
        <v>95</v>
      </c>
      <c r="D135" s="123">
        <v>1740</v>
      </c>
      <c r="E135" s="105">
        <v>1066.1</v>
      </c>
      <c r="F135" s="124"/>
      <c r="G135" s="179">
        <v>941.66</v>
      </c>
      <c r="H135" s="6">
        <f>G135/E135*100</f>
        <v>88.32754901041179</v>
      </c>
      <c r="I135" s="6">
        <f t="shared" si="13"/>
        <v>54.1183908045977</v>
      </c>
      <c r="J135" s="125"/>
      <c r="K135" s="126"/>
    </row>
    <row r="136" spans="1:11" s="23" customFormat="1" ht="17.25" customHeight="1">
      <c r="A136" s="7"/>
      <c r="B136" s="99" t="s">
        <v>107</v>
      </c>
      <c r="C136" s="99" t="s">
        <v>92</v>
      </c>
      <c r="D136" s="127">
        <v>1954</v>
      </c>
      <c r="E136" s="105">
        <v>1272.26</v>
      </c>
      <c r="F136" s="5"/>
      <c r="G136" s="179">
        <v>1135.54</v>
      </c>
      <c r="H136" s="6">
        <f>G136/E136*100</f>
        <v>89.25376888371873</v>
      </c>
      <c r="I136" s="6">
        <f t="shared" si="13"/>
        <v>58.1136131013306</v>
      </c>
      <c r="J136" s="128"/>
      <c r="K136" s="126"/>
    </row>
    <row r="137" spans="1:11" s="38" customFormat="1" ht="15" customHeight="1">
      <c r="A137" s="106" t="s">
        <v>86</v>
      </c>
      <c r="B137" s="93" t="s">
        <v>127</v>
      </c>
      <c r="C137" s="106"/>
      <c r="D137" s="131"/>
      <c r="E137" s="109"/>
      <c r="F137" s="109"/>
      <c r="G137" s="109"/>
      <c r="H137" s="6"/>
      <c r="I137" s="6"/>
      <c r="J137" s="132"/>
      <c r="K137" s="111"/>
    </row>
    <row r="138" spans="1:11" s="30" customFormat="1" ht="15" customHeight="1">
      <c r="A138" s="1"/>
      <c r="B138" s="93" t="s">
        <v>172</v>
      </c>
      <c r="C138" s="106"/>
      <c r="D138" s="133"/>
      <c r="E138" s="134"/>
      <c r="F138" s="134"/>
      <c r="G138" s="134"/>
      <c r="H138" s="6"/>
      <c r="I138" s="6"/>
      <c r="J138" s="135"/>
      <c r="K138" s="117"/>
    </row>
    <row r="139" spans="1:11" s="23" customFormat="1" ht="15" customHeight="1">
      <c r="A139" s="7"/>
      <c r="B139" s="136" t="s">
        <v>111</v>
      </c>
      <c r="C139" s="99" t="s">
        <v>95</v>
      </c>
      <c r="D139" s="137">
        <v>577</v>
      </c>
      <c r="E139" s="138">
        <v>475</v>
      </c>
      <c r="F139" s="6"/>
      <c r="G139" s="138">
        <v>517</v>
      </c>
      <c r="H139" s="6">
        <f>G139/E139*100</f>
        <v>108.84210526315789</v>
      </c>
      <c r="I139" s="6">
        <f t="shared" si="13"/>
        <v>89.60138648180242</v>
      </c>
      <c r="J139" s="139"/>
      <c r="K139" s="126"/>
    </row>
    <row r="140" spans="1:11" s="23" customFormat="1" ht="15" customHeight="1">
      <c r="A140" s="7"/>
      <c r="B140" s="136" t="s">
        <v>112</v>
      </c>
      <c r="C140" s="99" t="s">
        <v>95</v>
      </c>
      <c r="D140" s="140">
        <v>60</v>
      </c>
      <c r="E140" s="6">
        <v>0</v>
      </c>
      <c r="F140" s="6"/>
      <c r="G140" s="6">
        <v>0</v>
      </c>
      <c r="H140" s="6"/>
      <c r="I140" s="6">
        <f t="shared" si="13"/>
        <v>0</v>
      </c>
      <c r="J140" s="139"/>
      <c r="K140" s="126"/>
    </row>
    <row r="141" spans="1:11" s="23" customFormat="1" ht="15" customHeight="1">
      <c r="A141" s="7"/>
      <c r="B141" s="136" t="s">
        <v>113</v>
      </c>
      <c r="C141" s="99" t="s">
        <v>92</v>
      </c>
      <c r="D141" s="140">
        <v>95</v>
      </c>
      <c r="E141" s="138">
        <v>27</v>
      </c>
      <c r="F141" s="6"/>
      <c r="G141" s="138">
        <v>30</v>
      </c>
      <c r="H141" s="6">
        <f>G141/E141*100</f>
        <v>111.11111111111111</v>
      </c>
      <c r="I141" s="6">
        <f t="shared" si="13"/>
        <v>31.57894736842105</v>
      </c>
      <c r="J141" s="139"/>
      <c r="K141" s="126"/>
    </row>
    <row r="142" spans="1:11" s="30" customFormat="1" ht="15" customHeight="1">
      <c r="A142" s="1"/>
      <c r="B142" s="93" t="s">
        <v>114</v>
      </c>
      <c r="C142" s="106"/>
      <c r="D142" s="133"/>
      <c r="E142" s="129"/>
      <c r="F142" s="134"/>
      <c r="G142" s="129"/>
      <c r="H142" s="6"/>
      <c r="I142" s="6"/>
      <c r="J142" s="135"/>
      <c r="K142" s="117"/>
    </row>
    <row r="143" spans="1:11" s="23" customFormat="1" ht="15" customHeight="1">
      <c r="A143" s="7"/>
      <c r="B143" s="136" t="s">
        <v>111</v>
      </c>
      <c r="C143" s="99" t="s">
        <v>95</v>
      </c>
      <c r="D143" s="137">
        <v>4033</v>
      </c>
      <c r="E143" s="138">
        <v>3113</v>
      </c>
      <c r="F143" s="6"/>
      <c r="G143" s="138">
        <v>3718</v>
      </c>
      <c r="H143" s="6">
        <f>G143/E143*100</f>
        <v>119.43462897526503</v>
      </c>
      <c r="I143" s="6">
        <f t="shared" si="13"/>
        <v>92.18943714356558</v>
      </c>
      <c r="J143" s="139"/>
      <c r="K143" s="126"/>
    </row>
    <row r="144" spans="1:11" s="23" customFormat="1" ht="15" customHeight="1">
      <c r="A144" s="7"/>
      <c r="B144" s="136" t="s">
        <v>112</v>
      </c>
      <c r="C144" s="99" t="s">
        <v>95</v>
      </c>
      <c r="D144" s="140">
        <v>550</v>
      </c>
      <c r="E144" s="5">
        <v>260</v>
      </c>
      <c r="F144" s="6"/>
      <c r="G144" s="5">
        <v>0</v>
      </c>
      <c r="H144" s="6">
        <f>G144/E144*100</f>
        <v>0</v>
      </c>
      <c r="I144" s="6">
        <f t="shared" si="13"/>
        <v>0</v>
      </c>
      <c r="J144" s="139"/>
      <c r="K144" s="126"/>
    </row>
    <row r="145" spans="1:11" s="23" customFormat="1" ht="15" customHeight="1">
      <c r="A145" s="7"/>
      <c r="B145" s="136" t="s">
        <v>115</v>
      </c>
      <c r="C145" s="99" t="s">
        <v>92</v>
      </c>
      <c r="D145" s="137">
        <v>3882</v>
      </c>
      <c r="E145" s="5"/>
      <c r="F145" s="6"/>
      <c r="G145" s="5"/>
      <c r="H145" s="6"/>
      <c r="I145" s="6">
        <f t="shared" si="13"/>
        <v>0</v>
      </c>
      <c r="J145" s="139"/>
      <c r="K145" s="126"/>
    </row>
    <row r="146" spans="1:11" s="38" customFormat="1" ht="15" customHeight="1">
      <c r="A146" s="90" t="s">
        <v>100</v>
      </c>
      <c r="B146" s="93" t="s">
        <v>116</v>
      </c>
      <c r="C146" s="106"/>
      <c r="D146" s="131"/>
      <c r="E146" s="108"/>
      <c r="F146" s="109"/>
      <c r="G146" s="108"/>
      <c r="H146" s="6"/>
      <c r="I146" s="6"/>
      <c r="J146" s="132"/>
      <c r="K146" s="111"/>
    </row>
    <row r="147" spans="1:11" s="23" customFormat="1" ht="15" customHeight="1">
      <c r="A147" s="7"/>
      <c r="B147" s="136" t="s">
        <v>111</v>
      </c>
      <c r="C147" s="99" t="s">
        <v>95</v>
      </c>
      <c r="D147" s="141">
        <v>3669.02</v>
      </c>
      <c r="E147" s="138">
        <v>3362</v>
      </c>
      <c r="F147" s="6"/>
      <c r="G147" s="138">
        <v>3715</v>
      </c>
      <c r="H147" s="6">
        <f>G147/E147*100</f>
        <v>110.49970255800119</v>
      </c>
      <c r="I147" s="6">
        <f t="shared" si="13"/>
        <v>101.25319567622961</v>
      </c>
      <c r="J147" s="139"/>
      <c r="K147" s="126"/>
    </row>
    <row r="148" spans="1:11" s="23" customFormat="1" ht="15" customHeight="1">
      <c r="A148" s="7"/>
      <c r="B148" s="136" t="s">
        <v>112</v>
      </c>
      <c r="C148" s="99" t="s">
        <v>95</v>
      </c>
      <c r="D148" s="140">
        <v>570</v>
      </c>
      <c r="E148" s="5"/>
      <c r="F148" s="6"/>
      <c r="G148" s="5">
        <v>0</v>
      </c>
      <c r="H148" s="6"/>
      <c r="I148" s="6">
        <f t="shared" si="13"/>
        <v>0</v>
      </c>
      <c r="J148" s="139"/>
      <c r="K148" s="126"/>
    </row>
    <row r="149" spans="1:11" s="38" customFormat="1" ht="15" customHeight="1">
      <c r="A149" s="90" t="s">
        <v>100</v>
      </c>
      <c r="B149" s="93" t="s">
        <v>117</v>
      </c>
      <c r="C149" s="106"/>
      <c r="D149" s="107"/>
      <c r="E149" s="109"/>
      <c r="F149" s="109"/>
      <c r="G149" s="109"/>
      <c r="H149" s="6"/>
      <c r="I149" s="6"/>
      <c r="J149" s="132"/>
      <c r="K149" s="111"/>
    </row>
    <row r="150" spans="1:11" s="23" customFormat="1" ht="15" customHeight="1">
      <c r="A150" s="7"/>
      <c r="B150" s="136" t="s">
        <v>128</v>
      </c>
      <c r="C150" s="99" t="s">
        <v>118</v>
      </c>
      <c r="D150" s="127">
        <v>120535</v>
      </c>
      <c r="E150" s="123">
        <v>114890</v>
      </c>
      <c r="F150" s="6"/>
      <c r="G150" s="123">
        <v>118013</v>
      </c>
      <c r="H150" s="6">
        <f>G150/E150*100</f>
        <v>102.71825224127427</v>
      </c>
      <c r="I150" s="6">
        <f t="shared" si="13"/>
        <v>97.90766167503216</v>
      </c>
      <c r="J150" s="139"/>
      <c r="K150" s="126"/>
    </row>
    <row r="151" spans="1:11" s="23" customFormat="1" ht="15" customHeight="1">
      <c r="A151" s="7"/>
      <c r="B151" s="136" t="s">
        <v>129</v>
      </c>
      <c r="C151" s="99" t="s">
        <v>118</v>
      </c>
      <c r="D151" s="127">
        <v>44631</v>
      </c>
      <c r="E151" s="123">
        <v>40329</v>
      </c>
      <c r="F151" s="6"/>
      <c r="G151" s="123">
        <v>42949</v>
      </c>
      <c r="H151" s="6">
        <f>G151/E151*100</f>
        <v>106.49656574673313</v>
      </c>
      <c r="I151" s="6">
        <f t="shared" si="13"/>
        <v>96.23131903833658</v>
      </c>
      <c r="J151" s="139"/>
      <c r="K151" s="126"/>
    </row>
    <row r="152" spans="1:11" s="23" customFormat="1" ht="15" customHeight="1">
      <c r="A152" s="7"/>
      <c r="B152" s="136" t="s">
        <v>63</v>
      </c>
      <c r="C152" s="99" t="s">
        <v>118</v>
      </c>
      <c r="D152" s="127">
        <v>320567</v>
      </c>
      <c r="E152" s="123">
        <v>291001</v>
      </c>
      <c r="F152" s="6"/>
      <c r="G152" s="123">
        <v>305038</v>
      </c>
      <c r="H152" s="6">
        <f>G152/E152*100</f>
        <v>104.82369476393552</v>
      </c>
      <c r="I152" s="6">
        <f t="shared" si="13"/>
        <v>95.1557708684924</v>
      </c>
      <c r="J152" s="139"/>
      <c r="K152" s="126"/>
    </row>
    <row r="153" spans="1:11" s="38" customFormat="1" ht="15" customHeight="1">
      <c r="A153" s="90" t="s">
        <v>124</v>
      </c>
      <c r="B153" s="93" t="s">
        <v>103</v>
      </c>
      <c r="C153" s="106"/>
      <c r="D153" s="142"/>
      <c r="E153" s="105"/>
      <c r="F153" s="109"/>
      <c r="G153" s="105"/>
      <c r="H153" s="6"/>
      <c r="I153" s="6"/>
      <c r="J153" s="132"/>
      <c r="K153" s="111"/>
    </row>
    <row r="154" spans="1:11" s="23" customFormat="1" ht="15" customHeight="1">
      <c r="A154" s="90" t="s">
        <v>100</v>
      </c>
      <c r="B154" s="93" t="s">
        <v>104</v>
      </c>
      <c r="C154" s="3" t="s">
        <v>97</v>
      </c>
      <c r="D154" s="4">
        <v>41.4</v>
      </c>
      <c r="E154" s="5">
        <v>39.8</v>
      </c>
      <c r="F154" s="6"/>
      <c r="G154" s="5">
        <v>40.6</v>
      </c>
      <c r="H154" s="6">
        <f>G154/E154*100</f>
        <v>102.01005025125629</v>
      </c>
      <c r="I154" s="6">
        <f t="shared" si="13"/>
        <v>98.06763285024155</v>
      </c>
      <c r="J154" s="139"/>
      <c r="K154" s="126"/>
    </row>
    <row r="155" spans="1:11" s="23" customFormat="1" ht="15" customHeight="1">
      <c r="A155" s="106">
        <v>1</v>
      </c>
      <c r="B155" s="2" t="s">
        <v>162</v>
      </c>
      <c r="C155" s="106"/>
      <c r="D155" s="131"/>
      <c r="E155" s="131"/>
      <c r="F155" s="131"/>
      <c r="G155" s="131"/>
      <c r="H155" s="109"/>
      <c r="I155" s="109"/>
      <c r="J155" s="139"/>
      <c r="K155" s="126"/>
    </row>
    <row r="156" spans="1:11" s="23" customFormat="1" ht="15" customHeight="1">
      <c r="A156" s="106"/>
      <c r="B156" s="136" t="s">
        <v>163</v>
      </c>
      <c r="C156" s="99" t="s">
        <v>164</v>
      </c>
      <c r="D156" s="127">
        <v>763</v>
      </c>
      <c r="E156" s="127">
        <v>2673</v>
      </c>
      <c r="F156" s="131"/>
      <c r="G156" s="127">
        <v>2356</v>
      </c>
      <c r="H156" s="6">
        <f>(G156/E156)*100</f>
        <v>88.14066591844369</v>
      </c>
      <c r="I156" s="6">
        <f>(G156/D156)*100</f>
        <v>308.781127129751</v>
      </c>
      <c r="J156" s="139"/>
      <c r="K156" s="126"/>
    </row>
    <row r="157" spans="1:11" s="23" customFormat="1" ht="15" customHeight="1">
      <c r="A157" s="106"/>
      <c r="B157" s="136" t="s">
        <v>165</v>
      </c>
      <c r="C157" s="99" t="s">
        <v>164</v>
      </c>
      <c r="D157" s="127">
        <v>18215</v>
      </c>
      <c r="E157" s="127">
        <v>35452</v>
      </c>
      <c r="F157" s="131"/>
      <c r="G157" s="127">
        <v>18215</v>
      </c>
      <c r="H157" s="6">
        <f>(G157/E157)*100</f>
        <v>51.37932979803678</v>
      </c>
      <c r="I157" s="6">
        <f>(G157/D157)*100</f>
        <v>100</v>
      </c>
      <c r="J157" s="139"/>
      <c r="K157" s="126"/>
    </row>
    <row r="158" spans="1:11" s="23" customFormat="1" ht="15" customHeight="1">
      <c r="A158" s="99"/>
      <c r="B158" s="136" t="s">
        <v>166</v>
      </c>
      <c r="C158" s="99" t="s">
        <v>167</v>
      </c>
      <c r="D158" s="127">
        <v>21978</v>
      </c>
      <c r="E158" s="127">
        <v>75132</v>
      </c>
      <c r="F158" s="6"/>
      <c r="G158" s="127">
        <v>75530</v>
      </c>
      <c r="H158" s="6">
        <f>(G158/E158)*100</f>
        <v>100.5297343342384</v>
      </c>
      <c r="I158" s="6">
        <f>(G158/D158)*100</f>
        <v>343.66184366184365</v>
      </c>
      <c r="J158" s="139"/>
      <c r="K158" s="126"/>
    </row>
    <row r="159" spans="1:11" s="23" customFormat="1" ht="15" customHeight="1">
      <c r="A159" s="1">
        <v>2</v>
      </c>
      <c r="B159" s="2" t="s">
        <v>168</v>
      </c>
      <c r="C159" s="99"/>
      <c r="D159" s="127">
        <f>SUM(D160:D162)</f>
        <v>3450</v>
      </c>
      <c r="E159" s="127">
        <f>SUM(E160:E162)</f>
        <v>0</v>
      </c>
      <c r="F159" s="6"/>
      <c r="G159" s="127">
        <f>SUM(G160:G162)</f>
        <v>0</v>
      </c>
      <c r="H159" s="109"/>
      <c r="I159" s="6"/>
      <c r="J159" s="139"/>
      <c r="K159" s="126"/>
    </row>
    <row r="160" spans="1:11" s="30" customFormat="1" ht="18.75" customHeight="1">
      <c r="A160" s="7"/>
      <c r="B160" s="136" t="s">
        <v>169</v>
      </c>
      <c r="C160" s="99" t="s">
        <v>167</v>
      </c>
      <c r="D160" s="127">
        <v>2800</v>
      </c>
      <c r="E160" s="5"/>
      <c r="F160" s="134"/>
      <c r="G160" s="5"/>
      <c r="H160" s="6"/>
      <c r="I160" s="6"/>
      <c r="J160" s="135"/>
      <c r="K160" s="126"/>
    </row>
    <row r="161" spans="1:11" s="30" customFormat="1" ht="18.75" customHeight="1">
      <c r="A161" s="7"/>
      <c r="B161" s="136" t="s">
        <v>158</v>
      </c>
      <c r="C161" s="99" t="s">
        <v>167</v>
      </c>
      <c r="D161" s="127">
        <v>650</v>
      </c>
      <c r="E161" s="5"/>
      <c r="F161" s="134"/>
      <c r="G161" s="5"/>
      <c r="H161" s="6"/>
      <c r="I161" s="6"/>
      <c r="J161" s="135"/>
      <c r="K161" s="126"/>
    </row>
    <row r="162" spans="1:11" s="30" customFormat="1" ht="18.75" customHeight="1">
      <c r="A162" s="7"/>
      <c r="B162" s="136" t="s">
        <v>170</v>
      </c>
      <c r="C162" s="99" t="s">
        <v>167</v>
      </c>
      <c r="D162" s="143"/>
      <c r="E162" s="5"/>
      <c r="F162" s="134"/>
      <c r="G162" s="5"/>
      <c r="H162" s="6"/>
      <c r="I162" s="6"/>
      <c r="J162" s="135"/>
      <c r="K162" s="126"/>
    </row>
    <row r="163" spans="1:11" s="30" customFormat="1" ht="18.75" customHeight="1">
      <c r="A163" s="90" t="s">
        <v>64</v>
      </c>
      <c r="B163" s="93" t="s">
        <v>102</v>
      </c>
      <c r="C163" s="90"/>
      <c r="D163" s="109"/>
      <c r="E163" s="109"/>
      <c r="F163" s="109"/>
      <c r="G163" s="109"/>
      <c r="H163" s="6"/>
      <c r="I163" s="6"/>
      <c r="J163" s="135"/>
      <c r="K163" s="126"/>
    </row>
    <row r="164" spans="1:13" s="38" customFormat="1" ht="17.25" customHeight="1">
      <c r="A164" s="7"/>
      <c r="B164" s="136" t="s">
        <v>65</v>
      </c>
      <c r="C164" s="99" t="s">
        <v>95</v>
      </c>
      <c r="D164" s="140">
        <v>1910</v>
      </c>
      <c r="E164" s="144">
        <v>1878.42</v>
      </c>
      <c r="F164" s="6"/>
      <c r="G164" s="144">
        <v>1894.33</v>
      </c>
      <c r="H164" s="6">
        <f>G164/E164*100</f>
        <v>100.84698842644349</v>
      </c>
      <c r="I164" s="6">
        <f t="shared" si="13"/>
        <v>99.17958115183245</v>
      </c>
      <c r="J164" s="132"/>
      <c r="K164" s="111"/>
      <c r="L164" s="60"/>
      <c r="M164" s="60"/>
    </row>
    <row r="165" spans="1:11" s="23" customFormat="1" ht="15.75" customHeight="1">
      <c r="A165" s="7"/>
      <c r="B165" s="136" t="s">
        <v>66</v>
      </c>
      <c r="C165" s="99" t="s">
        <v>92</v>
      </c>
      <c r="D165" s="5">
        <v>1375</v>
      </c>
      <c r="E165" s="6">
        <v>715</v>
      </c>
      <c r="F165" s="6"/>
      <c r="G165" s="6">
        <v>778</v>
      </c>
      <c r="H165" s="6">
        <f>G165/E165*100</f>
        <v>108.81118881118881</v>
      </c>
      <c r="I165" s="6">
        <f t="shared" si="13"/>
        <v>56.58181818181818</v>
      </c>
      <c r="J165" s="139"/>
      <c r="K165" s="126"/>
    </row>
    <row r="166" spans="1:11" s="23" customFormat="1" ht="15.75" customHeight="1">
      <c r="A166" s="7"/>
      <c r="B166" s="145"/>
      <c r="C166" s="99"/>
      <c r="D166" s="59"/>
      <c r="E166" s="28"/>
      <c r="F166" s="28"/>
      <c r="G166" s="28"/>
      <c r="H166" s="28"/>
      <c r="I166" s="28"/>
      <c r="J166" s="139"/>
      <c r="K166" s="126"/>
    </row>
    <row r="167" spans="1:21" s="30" customFormat="1" ht="18.75" customHeight="1">
      <c r="A167" s="12">
        <v>2</v>
      </c>
      <c r="B167" s="12" t="s">
        <v>67</v>
      </c>
      <c r="C167" s="146"/>
      <c r="D167" s="100"/>
      <c r="E167" s="100"/>
      <c r="F167" s="100"/>
      <c r="G167" s="100"/>
      <c r="H167" s="100"/>
      <c r="I167" s="100"/>
      <c r="J167" s="104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</row>
    <row r="168" spans="1:21" s="30" customFormat="1" ht="18.75" customHeight="1">
      <c r="A168" s="26"/>
      <c r="B168" s="78" t="s">
        <v>68</v>
      </c>
      <c r="C168" s="7" t="s">
        <v>69</v>
      </c>
      <c r="D168" s="100">
        <v>120</v>
      </c>
      <c r="E168" s="183">
        <v>37.83</v>
      </c>
      <c r="F168" s="100"/>
      <c r="G168" s="183">
        <v>43.28</v>
      </c>
      <c r="H168" s="183">
        <f>G168/E168*100</f>
        <v>114.40655564366907</v>
      </c>
      <c r="I168" s="183">
        <f>G168/D168*100</f>
        <v>36.06666666666667</v>
      </c>
      <c r="J168" s="104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</row>
    <row r="169" spans="1:21" s="30" customFormat="1" ht="18.75" customHeight="1">
      <c r="A169" s="69"/>
      <c r="B169" s="78" t="s">
        <v>70</v>
      </c>
      <c r="C169" s="7" t="s">
        <v>71</v>
      </c>
      <c r="D169" s="100">
        <v>80</v>
      </c>
      <c r="E169" s="183">
        <v>39.012</v>
      </c>
      <c r="F169" s="183"/>
      <c r="G169" s="183">
        <v>42.665</v>
      </c>
      <c r="H169" s="183">
        <f aca="true" t="shared" si="14" ref="H169:H176">G169/E169*100</f>
        <v>109.36378550189684</v>
      </c>
      <c r="I169" s="183">
        <f aca="true" t="shared" si="15" ref="I169:I176">G169/D169*100</f>
        <v>53.33125</v>
      </c>
      <c r="J169" s="104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</row>
    <row r="170" spans="1:21" s="30" customFormat="1" ht="18.75" customHeight="1">
      <c r="A170" s="69"/>
      <c r="B170" s="78" t="s">
        <v>72</v>
      </c>
      <c r="C170" s="7" t="s">
        <v>73</v>
      </c>
      <c r="D170" s="183">
        <v>600</v>
      </c>
      <c r="E170" s="183">
        <v>282.597</v>
      </c>
      <c r="F170" s="183"/>
      <c r="G170" s="183">
        <v>259.77</v>
      </c>
      <c r="H170" s="183">
        <f>G170/E170*100</f>
        <v>91.92241955859404</v>
      </c>
      <c r="I170" s="183">
        <f>G170/D170*100</f>
        <v>43.294999999999995</v>
      </c>
      <c r="J170" s="104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s="30" customFormat="1" ht="18.75" customHeight="1">
      <c r="A171" s="26"/>
      <c r="B171" s="78" t="s">
        <v>74</v>
      </c>
      <c r="C171" s="7" t="s">
        <v>101</v>
      </c>
      <c r="D171" s="100">
        <v>250</v>
      </c>
      <c r="E171" s="183">
        <v>131.316</v>
      </c>
      <c r="F171" s="183"/>
      <c r="G171" s="183">
        <v>147.561</v>
      </c>
      <c r="H171" s="183">
        <f t="shared" si="14"/>
        <v>112.37092205062598</v>
      </c>
      <c r="I171" s="183">
        <f t="shared" si="15"/>
        <v>59.0244</v>
      </c>
      <c r="J171" s="104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</row>
    <row r="172" spans="1:21" s="30" customFormat="1" ht="18.75" customHeight="1">
      <c r="A172" s="69"/>
      <c r="B172" s="78" t="s">
        <v>75</v>
      </c>
      <c r="C172" s="7" t="s">
        <v>76</v>
      </c>
      <c r="D172" s="100">
        <v>15</v>
      </c>
      <c r="E172" s="183">
        <v>10.905</v>
      </c>
      <c r="F172" s="183"/>
      <c r="G172" s="183">
        <v>9.365</v>
      </c>
      <c r="H172" s="183">
        <f>G172/E172*100</f>
        <v>85.87803759743238</v>
      </c>
      <c r="I172" s="183">
        <f t="shared" si="15"/>
        <v>62.43333333333333</v>
      </c>
      <c r="J172" s="104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</row>
    <row r="173" spans="1:21" s="30" customFormat="1" ht="18.75" customHeight="1">
      <c r="A173" s="26"/>
      <c r="B173" s="78" t="s">
        <v>77</v>
      </c>
      <c r="C173" s="7" t="s">
        <v>78</v>
      </c>
      <c r="D173" s="100">
        <v>500</v>
      </c>
      <c r="E173" s="100">
        <v>223.32</v>
      </c>
      <c r="F173" s="100"/>
      <c r="G173" s="100">
        <v>245</v>
      </c>
      <c r="H173" s="183">
        <f t="shared" si="14"/>
        <v>109.70804227118036</v>
      </c>
      <c r="I173" s="183">
        <f t="shared" si="15"/>
        <v>49</v>
      </c>
      <c r="J173" s="104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</row>
    <row r="174" spans="1:21" s="30" customFormat="1" ht="18.75" customHeight="1">
      <c r="A174" s="26"/>
      <c r="B174" s="78" t="s">
        <v>79</v>
      </c>
      <c r="C174" s="7" t="s">
        <v>80</v>
      </c>
      <c r="D174" s="100">
        <v>5.5</v>
      </c>
      <c r="E174" s="183">
        <v>2.65331</v>
      </c>
      <c r="F174" s="183"/>
      <c r="G174" s="183">
        <v>2.7402</v>
      </c>
      <c r="H174" s="183">
        <f>G174/E174*100</f>
        <v>103.27477754201357</v>
      </c>
      <c r="I174" s="183">
        <f>G174/D174*100</f>
        <v>49.82181818181818</v>
      </c>
      <c r="J174" s="104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</row>
    <row r="175" spans="1:21" s="30" customFormat="1" ht="18.75" customHeight="1">
      <c r="A175" s="26"/>
      <c r="B175" s="78" t="s">
        <v>81</v>
      </c>
      <c r="C175" s="7" t="s">
        <v>82</v>
      </c>
      <c r="D175" s="100">
        <v>1300</v>
      </c>
      <c r="E175" s="183">
        <v>632.49</v>
      </c>
      <c r="F175" s="183"/>
      <c r="G175" s="183">
        <v>726.26</v>
      </c>
      <c r="H175" s="183">
        <f t="shared" si="14"/>
        <v>114.82553083843223</v>
      </c>
      <c r="I175" s="183">
        <f t="shared" si="15"/>
        <v>55.86615384615384</v>
      </c>
      <c r="J175" s="104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</row>
    <row r="176" spans="1:21" s="30" customFormat="1" ht="18.75" customHeight="1">
      <c r="A176" s="147"/>
      <c r="B176" s="148" t="s">
        <v>83</v>
      </c>
      <c r="C176" s="149" t="s">
        <v>92</v>
      </c>
      <c r="D176" s="150">
        <v>2300</v>
      </c>
      <c r="E176" s="184">
        <v>1215.87</v>
      </c>
      <c r="F176" s="184"/>
      <c r="G176" s="184">
        <v>1015.24</v>
      </c>
      <c r="H176" s="184">
        <f t="shared" si="14"/>
        <v>83.4990582874814</v>
      </c>
      <c r="I176" s="184">
        <f t="shared" si="15"/>
        <v>44.14086956521739</v>
      </c>
      <c r="J176" s="104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</row>
    <row r="177" spans="4:21" ht="15">
      <c r="D177" s="151"/>
      <c r="E177" s="151"/>
      <c r="F177" s="151"/>
      <c r="G177" s="151"/>
      <c r="H177" s="152"/>
      <c r="I177" s="61"/>
      <c r="J177" s="153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</row>
    <row r="178" spans="4:21" ht="15">
      <c r="D178" s="151"/>
      <c r="E178" s="151"/>
      <c r="F178" s="151"/>
      <c r="G178" s="151"/>
      <c r="H178" s="152"/>
      <c r="I178" s="61"/>
      <c r="J178" s="153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</row>
    <row r="179" spans="4:21" ht="15">
      <c r="D179" s="151"/>
      <c r="E179" s="151"/>
      <c r="F179" s="151"/>
      <c r="G179" s="151"/>
      <c r="H179" s="152"/>
      <c r="I179" s="61"/>
      <c r="J179" s="153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</row>
    <row r="180" spans="4:21" ht="15">
      <c r="D180" s="151"/>
      <c r="E180" s="151"/>
      <c r="F180" s="151"/>
      <c r="G180" s="151"/>
      <c r="H180" s="152"/>
      <c r="I180" s="61"/>
      <c r="J180" s="153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</row>
    <row r="181" spans="4:21" ht="15">
      <c r="D181" s="151"/>
      <c r="E181" s="151"/>
      <c r="F181" s="151"/>
      <c r="G181" s="151"/>
      <c r="H181" s="152"/>
      <c r="I181" s="61"/>
      <c r="J181" s="153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</row>
    <row r="182" spans="4:21" ht="15">
      <c r="D182" s="151"/>
      <c r="E182" s="151"/>
      <c r="F182" s="151"/>
      <c r="G182" s="151"/>
      <c r="H182" s="152"/>
      <c r="I182" s="61"/>
      <c r="J182" s="153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</row>
    <row r="183" spans="4:21" ht="15">
      <c r="D183" s="151"/>
      <c r="E183" s="151"/>
      <c r="F183" s="151"/>
      <c r="G183" s="151"/>
      <c r="H183" s="152"/>
      <c r="I183" s="61"/>
      <c r="J183" s="153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</row>
    <row r="184" spans="4:21" ht="15">
      <c r="D184" s="151"/>
      <c r="E184" s="151"/>
      <c r="F184" s="151"/>
      <c r="G184" s="151"/>
      <c r="H184" s="152"/>
      <c r="I184" s="61"/>
      <c r="J184" s="153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</row>
    <row r="185" spans="4:21" ht="15">
      <c r="D185" s="151"/>
      <c r="E185" s="151"/>
      <c r="F185" s="151"/>
      <c r="G185" s="151"/>
      <c r="H185" s="152"/>
      <c r="I185" s="61"/>
      <c r="J185" s="153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</row>
    <row r="186" spans="4:21" ht="15">
      <c r="D186" s="151"/>
      <c r="E186" s="151"/>
      <c r="F186" s="151"/>
      <c r="G186" s="151"/>
      <c r="H186" s="152"/>
      <c r="I186" s="61"/>
      <c r="J186" s="153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</row>
    <row r="187" spans="4:21" ht="15">
      <c r="D187" s="151"/>
      <c r="E187" s="151"/>
      <c r="F187" s="151"/>
      <c r="G187" s="151"/>
      <c r="H187" s="152"/>
      <c r="I187" s="61"/>
      <c r="J187" s="153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</row>
    <row r="188" spans="4:21" ht="15">
      <c r="D188" s="151"/>
      <c r="E188" s="151"/>
      <c r="F188" s="151"/>
      <c r="G188" s="151"/>
      <c r="H188" s="152"/>
      <c r="I188" s="61"/>
      <c r="J188" s="153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</row>
    <row r="189" spans="4:21" ht="15">
      <c r="D189" s="151"/>
      <c r="E189" s="151"/>
      <c r="F189" s="151"/>
      <c r="G189" s="151"/>
      <c r="H189" s="152"/>
      <c r="I189" s="61"/>
      <c r="J189" s="153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</row>
    <row r="190" spans="4:7" ht="15">
      <c r="D190" s="151"/>
      <c r="E190" s="151"/>
      <c r="F190" s="151"/>
      <c r="G190" s="151"/>
    </row>
    <row r="191" spans="4:7" ht="15">
      <c r="D191" s="151"/>
      <c r="E191" s="151"/>
      <c r="F191" s="151"/>
      <c r="G191" s="151"/>
    </row>
    <row r="192" spans="4:7" ht="15">
      <c r="D192" s="151"/>
      <c r="E192" s="151"/>
      <c r="F192" s="151"/>
      <c r="G192" s="151"/>
    </row>
    <row r="193" spans="4:7" ht="15">
      <c r="D193" s="151"/>
      <c r="E193" s="151"/>
      <c r="F193" s="151"/>
      <c r="G193" s="151"/>
    </row>
    <row r="194" spans="4:7" ht="15">
      <c r="D194" s="151"/>
      <c r="E194" s="151"/>
      <c r="F194" s="151"/>
      <c r="G194" s="151"/>
    </row>
    <row r="195" spans="4:7" ht="15">
      <c r="D195" s="151"/>
      <c r="E195" s="151"/>
      <c r="F195" s="151"/>
      <c r="G195" s="151"/>
    </row>
    <row r="196" spans="4:7" ht="15">
      <c r="D196" s="151"/>
      <c r="E196" s="151"/>
      <c r="F196" s="151"/>
      <c r="G196" s="151"/>
    </row>
    <row r="197" spans="4:7" ht="15">
      <c r="D197" s="151"/>
      <c r="E197" s="151"/>
      <c r="F197" s="151"/>
      <c r="G197" s="151"/>
    </row>
    <row r="198" spans="4:7" ht="15">
      <c r="D198" s="151"/>
      <c r="E198" s="151"/>
      <c r="F198" s="151"/>
      <c r="G198" s="151"/>
    </row>
    <row r="199" spans="4:7" ht="15">
      <c r="D199" s="151"/>
      <c r="E199" s="151"/>
      <c r="F199" s="151"/>
      <c r="G199" s="151"/>
    </row>
    <row r="200" spans="4:7" ht="15">
      <c r="D200" s="151"/>
      <c r="E200" s="151"/>
      <c r="F200" s="151"/>
      <c r="G200" s="151"/>
    </row>
    <row r="201" spans="4:7" ht="15">
      <c r="D201" s="151"/>
      <c r="E201" s="151"/>
      <c r="F201" s="151"/>
      <c r="G201" s="151"/>
    </row>
    <row r="202" spans="4:7" ht="15">
      <c r="D202" s="151"/>
      <c r="E202" s="151"/>
      <c r="F202" s="151"/>
      <c r="G202" s="151"/>
    </row>
    <row r="203" spans="4:7" ht="15">
      <c r="D203" s="151"/>
      <c r="E203" s="151"/>
      <c r="F203" s="151"/>
      <c r="G203" s="151"/>
    </row>
    <row r="204" spans="4:7" ht="15">
      <c r="D204" s="151"/>
      <c r="E204" s="151"/>
      <c r="F204" s="151"/>
      <c r="G204" s="151"/>
    </row>
    <row r="205" spans="4:7" ht="15">
      <c r="D205" s="151"/>
      <c r="E205" s="151"/>
      <c r="F205" s="151"/>
      <c r="G205" s="151"/>
    </row>
    <row r="206" spans="4:7" ht="15">
      <c r="D206" s="151"/>
      <c r="E206" s="151"/>
      <c r="F206" s="151"/>
      <c r="G206" s="151"/>
    </row>
    <row r="207" spans="4:7" ht="15">
      <c r="D207" s="151"/>
      <c r="E207" s="151"/>
      <c r="F207" s="151"/>
      <c r="G207" s="151"/>
    </row>
    <row r="208" spans="4:7" ht="15">
      <c r="D208" s="151"/>
      <c r="E208" s="151"/>
      <c r="F208" s="151"/>
      <c r="G208" s="151"/>
    </row>
    <row r="209" spans="4:7" ht="15">
      <c r="D209" s="151"/>
      <c r="E209" s="151"/>
      <c r="F209" s="151"/>
      <c r="G209" s="151"/>
    </row>
    <row r="210" spans="4:7" ht="15">
      <c r="D210" s="151"/>
      <c r="E210" s="151"/>
      <c r="F210" s="151"/>
      <c r="G210" s="151"/>
    </row>
    <row r="211" spans="4:7" ht="15">
      <c r="D211" s="151"/>
      <c r="E211" s="151"/>
      <c r="F211" s="151"/>
      <c r="G211" s="151"/>
    </row>
    <row r="212" spans="4:7" ht="15">
      <c r="D212" s="151"/>
      <c r="E212" s="151"/>
      <c r="F212" s="151"/>
      <c r="G212" s="151"/>
    </row>
    <row r="213" spans="4:7" ht="15">
      <c r="D213" s="151"/>
      <c r="E213" s="151"/>
      <c r="F213" s="151"/>
      <c r="G213" s="151"/>
    </row>
    <row r="214" spans="4:7" ht="15">
      <c r="D214" s="151"/>
      <c r="E214" s="151"/>
      <c r="F214" s="151"/>
      <c r="G214" s="151"/>
    </row>
    <row r="215" spans="4:7" ht="15">
      <c r="D215" s="151"/>
      <c r="E215" s="151"/>
      <c r="F215" s="151"/>
      <c r="G215" s="151"/>
    </row>
    <row r="216" spans="4:7" ht="15">
      <c r="D216" s="151"/>
      <c r="E216" s="151"/>
      <c r="F216" s="151"/>
      <c r="G216" s="151"/>
    </row>
    <row r="217" spans="4:7" ht="15">
      <c r="D217" s="151"/>
      <c r="E217" s="151"/>
      <c r="F217" s="151"/>
      <c r="G217" s="151"/>
    </row>
    <row r="218" spans="4:7" ht="15">
      <c r="D218" s="151"/>
      <c r="E218" s="151"/>
      <c r="F218" s="151"/>
      <c r="G218" s="151"/>
    </row>
    <row r="219" spans="4:7" ht="15">
      <c r="D219" s="151"/>
      <c r="E219" s="151"/>
      <c r="F219" s="151"/>
      <c r="G219" s="151"/>
    </row>
    <row r="220" spans="4:7" ht="15">
      <c r="D220" s="151"/>
      <c r="E220" s="151"/>
      <c r="F220" s="151"/>
      <c r="G220" s="151"/>
    </row>
    <row r="221" spans="4:7" ht="15">
      <c r="D221" s="151"/>
      <c r="E221" s="151"/>
      <c r="F221" s="151"/>
      <c r="G221" s="151"/>
    </row>
  </sheetData>
  <sheetProtection/>
  <mergeCells count="10">
    <mergeCell ref="H3:I3"/>
    <mergeCell ref="A1:I1"/>
    <mergeCell ref="A2:I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" right="0" top="0.79" bottom="0.75" header="0.35" footer="0.3"/>
  <pageSetup horizontalDpi="300" verticalDpi="300" orientation="portrait" paperSize="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2013-06-24T16:38:27Z</cp:lastPrinted>
  <dcterms:created xsi:type="dcterms:W3CDTF">2010-11-12T10:19:41Z</dcterms:created>
  <dcterms:modified xsi:type="dcterms:W3CDTF">2013-10-07T06:24:07Z</dcterms:modified>
  <cp:category/>
  <cp:version/>
  <cp:contentType/>
  <cp:contentStatus/>
</cp:coreProperties>
</file>